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 activeTab="1"/>
  </bookViews>
  <sheets>
    <sheet name="Sheet1" sheetId="1" r:id="rId1"/>
    <sheet name="Sheet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/>
  <c r="D8"/>
  <c r="D7"/>
  <c r="C9"/>
  <c r="M31" i="1"/>
  <c r="F8" i="2"/>
  <c r="F7"/>
  <c r="B9"/>
  <c r="N8" i="1"/>
  <c r="N9"/>
  <c r="N10"/>
  <c r="N11"/>
  <c r="N13"/>
  <c r="N14"/>
  <c r="N15"/>
  <c r="N16"/>
  <c r="N17"/>
  <c r="N18"/>
  <c r="N19"/>
  <c r="N20"/>
  <c r="N22"/>
  <c r="N23"/>
  <c r="N24"/>
  <c r="N25"/>
  <c r="N26"/>
  <c r="N27"/>
  <c r="N28"/>
  <c r="N30"/>
  <c r="N7"/>
  <c r="D9" i="2" l="1"/>
  <c r="F6"/>
  <c r="E9"/>
  <c r="F9" s="1"/>
  <c r="L31" i="1"/>
  <c r="K31"/>
  <c r="J31"/>
  <c r="I31"/>
  <c r="H31"/>
  <c r="G31"/>
  <c r="F31"/>
  <c r="E31"/>
  <c r="D31"/>
  <c r="C31"/>
  <c r="N31" l="1"/>
</calcChain>
</file>

<file path=xl/comments1.xml><?xml version="1.0" encoding="utf-8"?>
<comments xmlns="http://schemas.openxmlformats.org/spreadsheetml/2006/main">
  <authors>
    <author>Author</author>
  </authors>
  <commentList>
    <comment ref="I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including Rs. 2.53 crore for sms cost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excluding sms cost</t>
        </r>
      </text>
    </comment>
  </commentList>
</comments>
</file>

<file path=xl/sharedStrings.xml><?xml version="1.0" encoding="utf-8"?>
<sst xmlns="http://schemas.openxmlformats.org/spreadsheetml/2006/main" count="75" uniqueCount="72">
  <si>
    <t>Sl No</t>
  </si>
  <si>
    <t>Component</t>
  </si>
  <si>
    <t>Expenditure</t>
  </si>
  <si>
    <t>Total</t>
  </si>
  <si>
    <t>2009-10</t>
  </si>
  <si>
    <t>2010-11</t>
  </si>
  <si>
    <t>2011-12</t>
  </si>
  <si>
    <t>2012-13</t>
  </si>
  <si>
    <t>2013-14</t>
  </si>
  <si>
    <t>2014-15</t>
  </si>
  <si>
    <t xml:space="preserve">2015-16 </t>
  </si>
  <si>
    <t>2016-17</t>
  </si>
  <si>
    <t>2017-18</t>
  </si>
  <si>
    <t>Technology Infrastructue</t>
  </si>
  <si>
    <t>1 (a)</t>
  </si>
  <si>
    <t>Capital Cost</t>
  </si>
  <si>
    <t>1 (b)</t>
  </si>
  <si>
    <t>Operational Cost</t>
  </si>
  <si>
    <t>UBCC</t>
  </si>
  <si>
    <t>2 (a)</t>
  </si>
  <si>
    <t>2 (b)</t>
  </si>
  <si>
    <t>Support infrastructure- operational costs</t>
  </si>
  <si>
    <t>3 (a)</t>
  </si>
  <si>
    <t>Logistics</t>
  </si>
  <si>
    <t>3 (b)</t>
  </si>
  <si>
    <t>Aadhar Sampark Kendra</t>
  </si>
  <si>
    <t xml:space="preserve">3 (c) </t>
  </si>
  <si>
    <t xml:space="preserve">Document Management System </t>
  </si>
  <si>
    <t>3 (d)</t>
  </si>
  <si>
    <t>Knowledge Management Portal</t>
  </si>
  <si>
    <t>3 (e)</t>
  </si>
  <si>
    <t>IEC</t>
  </si>
  <si>
    <t>3 (f)</t>
  </si>
  <si>
    <t>Testing,Training&amp; Certification</t>
  </si>
  <si>
    <t>3 (g)</t>
  </si>
  <si>
    <t>Professional Services</t>
  </si>
  <si>
    <t>3 (h)</t>
  </si>
  <si>
    <t xml:space="preserve">Monitoring and Evaluation </t>
  </si>
  <si>
    <t xml:space="preserve">Assistance to Registrars- operational cost (Enrolment, ICT, Incentive to BPL+ enollees and Updation cost) </t>
  </si>
  <si>
    <t>4 (a)</t>
  </si>
  <si>
    <t>Enrolment cost</t>
  </si>
  <si>
    <t>4(b)</t>
  </si>
  <si>
    <t>ICT Assistance and Capacity building in States</t>
  </si>
  <si>
    <t>4©</t>
  </si>
  <si>
    <t>Incentive to BPL+ Enrolees</t>
  </si>
  <si>
    <t>4(d)</t>
  </si>
  <si>
    <t>Updation cost</t>
  </si>
  <si>
    <t>Authentication Services-operational Cost</t>
  </si>
  <si>
    <t>Aadhaar Enabled applications and Financial Inclusion</t>
  </si>
  <si>
    <t>Construction of Buildings and Data Centers-Capital cost</t>
  </si>
  <si>
    <t>Recurring Expenditure</t>
  </si>
  <si>
    <t>Establishment cost of UID Hqrs and ROs</t>
  </si>
  <si>
    <t>2018-19</t>
  </si>
  <si>
    <t>Amount in crore Rupees</t>
  </si>
  <si>
    <t>2019-20*</t>
  </si>
  <si>
    <t>UIDAI</t>
  </si>
  <si>
    <t xml:space="preserve">Finance Division </t>
  </si>
  <si>
    <t>(Rs. In crore)</t>
  </si>
  <si>
    <t>OH</t>
  </si>
  <si>
    <t>B.E.  2019-20</t>
  </si>
  <si>
    <t xml:space="preserve">% of expd. wrt sanctioned funds 2019-20 </t>
  </si>
  <si>
    <t>31- Grants in aid: General</t>
  </si>
  <si>
    <t>35- Grants for creation of capital assets</t>
  </si>
  <si>
    <t>36-Grants –in-aid salaries</t>
  </si>
  <si>
    <t xml:space="preserve">Total </t>
  </si>
  <si>
    <t xml:space="preserve">  </t>
  </si>
  <si>
    <t>* up to the month of October 2019</t>
  </si>
  <si>
    <t xml:space="preserve">Cumulative Expenditure upto 31 October 2019     </t>
  </si>
  <si>
    <t>Summarised Financial position as on 30th November 2019</t>
  </si>
  <si>
    <t>Consolidated Expenditure upto the  Month of October,  2019</t>
  </si>
  <si>
    <t>Expenditure during the month of November,  2019</t>
  </si>
  <si>
    <t>Consolidated Expenditure upto  30th November, 2019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</si>
</sst>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justify" vertical="center" wrapText="1"/>
    </xf>
    <xf numFmtId="2" fontId="1" fillId="0" borderId="2" xfId="0" applyNumberFormat="1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0" fillId="0" borderId="2" xfId="0" applyBorder="1"/>
    <xf numFmtId="0" fontId="3" fillId="0" borderId="2" xfId="0" applyFont="1" applyFill="1" applyBorder="1" applyAlignment="1">
      <alignment horizontal="justify" vertical="center"/>
    </xf>
    <xf numFmtId="0" fontId="0" fillId="0" borderId="2" xfId="0" applyBorder="1" applyAlignment="1">
      <alignment wrapText="1"/>
    </xf>
    <xf numFmtId="2" fontId="7" fillId="0" borderId="2" xfId="0" applyNumberFormat="1" applyFont="1" applyBorder="1" applyAlignment="1">
      <alignment vertical="center"/>
    </xf>
    <xf numFmtId="2" fontId="7" fillId="0" borderId="2" xfId="0" applyNumberFormat="1" applyFont="1" applyBorder="1"/>
    <xf numFmtId="0" fontId="8" fillId="0" borderId="0" xfId="0" applyFont="1"/>
    <xf numFmtId="2" fontId="9" fillId="0" borderId="2" xfId="0" applyNumberFormat="1" applyFont="1" applyBorder="1" applyAlignment="1">
      <alignment vertical="center"/>
    </xf>
    <xf numFmtId="2" fontId="9" fillId="3" borderId="2" xfId="0" applyNumberFormat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3"/>
  <sheetViews>
    <sheetView topLeftCell="A5" workbookViewId="0">
      <selection sqref="A1:N32"/>
    </sheetView>
  </sheetViews>
  <sheetFormatPr defaultRowHeight="15"/>
  <cols>
    <col min="2" max="2" width="36.85546875" customWidth="1"/>
  </cols>
  <sheetData>
    <row r="1" spans="1:14">
      <c r="A1" s="28" t="s">
        <v>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>
      <c r="A2" s="16" t="s">
        <v>0</v>
      </c>
      <c r="B2" s="16" t="s">
        <v>1</v>
      </c>
      <c r="C2" s="30" t="s">
        <v>2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1:14">
      <c r="A3" s="17"/>
      <c r="B3" s="17"/>
      <c r="C3" s="33" t="s">
        <v>53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4">
      <c r="A4" s="16"/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>
      <c r="A5" s="12"/>
      <c r="B5" s="1"/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52</v>
      </c>
      <c r="M5" s="1" t="s">
        <v>54</v>
      </c>
      <c r="N5" s="1" t="s">
        <v>3</v>
      </c>
    </row>
    <row r="6" spans="1:14">
      <c r="A6" s="12">
        <v>1</v>
      </c>
      <c r="B6" s="18" t="s">
        <v>13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2"/>
    </row>
    <row r="7" spans="1:14">
      <c r="A7" s="3" t="s">
        <v>14</v>
      </c>
      <c r="B7" s="18" t="s">
        <v>15</v>
      </c>
      <c r="C7" s="18">
        <v>6.96</v>
      </c>
      <c r="D7" s="18">
        <v>45.96</v>
      </c>
      <c r="E7" s="18">
        <v>219.92</v>
      </c>
      <c r="F7" s="18">
        <v>208.66</v>
      </c>
      <c r="G7" s="18">
        <v>243.55</v>
      </c>
      <c r="H7" s="18">
        <v>435.72</v>
      </c>
      <c r="I7" s="18">
        <v>334</v>
      </c>
      <c r="J7" s="18">
        <v>140.01</v>
      </c>
      <c r="K7" s="18">
        <v>130.53</v>
      </c>
      <c r="L7" s="18">
        <v>90.45</v>
      </c>
      <c r="M7" s="22">
        <v>7.5159000000000002</v>
      </c>
      <c r="N7" s="6">
        <f>SUM(C7:M7)</f>
        <v>1863.2759000000001</v>
      </c>
    </row>
    <row r="8" spans="1:14">
      <c r="A8" s="3" t="s">
        <v>16</v>
      </c>
      <c r="B8" s="18" t="s">
        <v>17</v>
      </c>
      <c r="C8" s="18">
        <v>0</v>
      </c>
      <c r="D8" s="18">
        <v>6.67</v>
      </c>
      <c r="E8" s="18">
        <v>11.87</v>
      </c>
      <c r="F8" s="18">
        <v>27.68</v>
      </c>
      <c r="G8" s="18">
        <v>54.24</v>
      </c>
      <c r="H8" s="18">
        <v>107.22</v>
      </c>
      <c r="I8" s="18">
        <v>152.02000000000001</v>
      </c>
      <c r="J8" s="18">
        <v>148.47</v>
      </c>
      <c r="K8" s="18">
        <v>182.32</v>
      </c>
      <c r="L8" s="18">
        <v>259.08999999999997</v>
      </c>
      <c r="M8" s="22">
        <v>112.5558</v>
      </c>
      <c r="N8" s="6">
        <f t="shared" ref="N8:N30" si="0">SUM(C8:M8)</f>
        <v>1062.1358</v>
      </c>
    </row>
    <row r="9" spans="1:14">
      <c r="A9" s="12">
        <v>2</v>
      </c>
      <c r="B9" s="18" t="s">
        <v>18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22"/>
      <c r="N9" s="6">
        <f t="shared" si="0"/>
        <v>0</v>
      </c>
    </row>
    <row r="10" spans="1:14">
      <c r="A10" s="3" t="s">
        <v>19</v>
      </c>
      <c r="B10" s="18" t="s">
        <v>15</v>
      </c>
      <c r="C10" s="18">
        <v>0</v>
      </c>
      <c r="D10" s="18">
        <v>0</v>
      </c>
      <c r="E10" s="18">
        <v>0</v>
      </c>
      <c r="F10" s="18">
        <v>0</v>
      </c>
      <c r="G10" s="18"/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22">
        <v>0</v>
      </c>
      <c r="N10" s="6">
        <f t="shared" si="0"/>
        <v>0</v>
      </c>
    </row>
    <row r="11" spans="1:14">
      <c r="A11" s="3" t="s">
        <v>20</v>
      </c>
      <c r="B11" s="18" t="s">
        <v>17</v>
      </c>
      <c r="C11" s="18">
        <v>0</v>
      </c>
      <c r="D11" s="18">
        <v>0</v>
      </c>
      <c r="E11" s="18">
        <v>0</v>
      </c>
      <c r="F11" s="18">
        <v>0</v>
      </c>
      <c r="G11" s="18"/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22">
        <v>0</v>
      </c>
      <c r="N11" s="6">
        <f t="shared" si="0"/>
        <v>0</v>
      </c>
    </row>
    <row r="12" spans="1:14">
      <c r="A12" s="12">
        <v>3</v>
      </c>
      <c r="B12" s="18" t="s">
        <v>21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22"/>
      <c r="N12" s="6"/>
    </row>
    <row r="13" spans="1:14">
      <c r="A13" s="3" t="s">
        <v>22</v>
      </c>
      <c r="B13" s="18" t="s">
        <v>23</v>
      </c>
      <c r="C13" s="18">
        <v>0</v>
      </c>
      <c r="D13" s="18">
        <v>20.68</v>
      </c>
      <c r="E13" s="18">
        <v>190.21</v>
      </c>
      <c r="F13" s="18">
        <v>285</v>
      </c>
      <c r="G13" s="18">
        <v>259.89999999999998</v>
      </c>
      <c r="H13" s="18">
        <v>148.57</v>
      </c>
      <c r="I13" s="18">
        <v>146.13999999999999</v>
      </c>
      <c r="J13" s="18">
        <v>95.85</v>
      </c>
      <c r="K13" s="18">
        <v>117.36</v>
      </c>
      <c r="L13" s="18">
        <v>79.84</v>
      </c>
      <c r="M13" s="22">
        <v>18.2852</v>
      </c>
      <c r="N13" s="6">
        <f t="shared" si="0"/>
        <v>1361.8351999999998</v>
      </c>
    </row>
    <row r="14" spans="1:14">
      <c r="A14" s="3" t="s">
        <v>24</v>
      </c>
      <c r="B14" s="18" t="s">
        <v>25</v>
      </c>
      <c r="C14" s="18">
        <v>0</v>
      </c>
      <c r="D14" s="18">
        <v>0.11</v>
      </c>
      <c r="E14" s="18">
        <v>2.13</v>
      </c>
      <c r="F14" s="18">
        <v>1.6</v>
      </c>
      <c r="G14" s="18">
        <v>10.09</v>
      </c>
      <c r="H14" s="18">
        <v>17.850000000000001</v>
      </c>
      <c r="I14" s="18">
        <v>19.07</v>
      </c>
      <c r="J14" s="18">
        <v>20.91</v>
      </c>
      <c r="K14" s="18">
        <v>36.01</v>
      </c>
      <c r="L14" s="18">
        <v>38.840000000000003</v>
      </c>
      <c r="M14" s="22">
        <v>17.507899999999999</v>
      </c>
      <c r="N14" s="6">
        <f t="shared" si="0"/>
        <v>164.11790000000002</v>
      </c>
    </row>
    <row r="15" spans="1:14">
      <c r="A15" s="3" t="s">
        <v>26</v>
      </c>
      <c r="B15" s="18" t="s">
        <v>27</v>
      </c>
      <c r="C15" s="18">
        <v>0</v>
      </c>
      <c r="D15" s="18">
        <v>0</v>
      </c>
      <c r="E15" s="18">
        <v>4.92</v>
      </c>
      <c r="F15" s="18">
        <v>34.630000000000003</v>
      </c>
      <c r="G15" s="18">
        <v>16.48</v>
      </c>
      <c r="H15" s="18">
        <v>49.96</v>
      </c>
      <c r="I15" s="18">
        <v>79.069999999999993</v>
      </c>
      <c r="J15" s="18">
        <v>36.83</v>
      </c>
      <c r="K15" s="18">
        <v>28.44</v>
      </c>
      <c r="L15" s="18">
        <v>22.8</v>
      </c>
      <c r="M15" s="22">
        <v>9.0913000000000004</v>
      </c>
      <c r="N15" s="6">
        <f t="shared" si="0"/>
        <v>282.22129999999999</v>
      </c>
    </row>
    <row r="16" spans="1:14">
      <c r="A16" s="3" t="s">
        <v>28</v>
      </c>
      <c r="B16" s="18" t="s">
        <v>29</v>
      </c>
      <c r="C16" s="18">
        <v>0</v>
      </c>
      <c r="D16" s="18">
        <v>0</v>
      </c>
      <c r="E16" s="18">
        <v>4.4400000000000004</v>
      </c>
      <c r="F16" s="18">
        <v>2.23</v>
      </c>
      <c r="G16" s="18">
        <v>0</v>
      </c>
      <c r="H16" s="18">
        <v>0</v>
      </c>
      <c r="I16" s="18">
        <v>0</v>
      </c>
      <c r="J16" s="18">
        <v>7.0000000000000007E-2</v>
      </c>
      <c r="K16" s="18">
        <v>1.44</v>
      </c>
      <c r="L16" s="18">
        <v>0.11</v>
      </c>
      <c r="M16" s="22">
        <v>0</v>
      </c>
      <c r="N16" s="6">
        <f t="shared" si="0"/>
        <v>8.2899999999999991</v>
      </c>
    </row>
    <row r="17" spans="1:14">
      <c r="A17" s="3" t="s">
        <v>30</v>
      </c>
      <c r="B17" s="18" t="s">
        <v>31</v>
      </c>
      <c r="C17" s="18">
        <v>0</v>
      </c>
      <c r="D17" s="18">
        <v>18.600000000000001</v>
      </c>
      <c r="E17" s="18">
        <v>34.979999999999997</v>
      </c>
      <c r="F17" s="18">
        <v>29.44</v>
      </c>
      <c r="G17" s="18">
        <v>31.82</v>
      </c>
      <c r="H17" s="18">
        <v>22.85</v>
      </c>
      <c r="I17" s="18">
        <v>34.64</v>
      </c>
      <c r="J17" s="18">
        <v>19.61</v>
      </c>
      <c r="K17" s="18">
        <v>74.790000000000006</v>
      </c>
      <c r="L17" s="18">
        <v>87.03</v>
      </c>
      <c r="M17" s="22">
        <v>47.512299999999989</v>
      </c>
      <c r="N17" s="6">
        <f t="shared" si="0"/>
        <v>401.27229999999997</v>
      </c>
    </row>
    <row r="18" spans="1:14">
      <c r="A18" s="3" t="s">
        <v>32</v>
      </c>
      <c r="B18" s="18" t="s">
        <v>33</v>
      </c>
      <c r="C18" s="18">
        <v>0</v>
      </c>
      <c r="D18" s="18">
        <v>0</v>
      </c>
      <c r="E18" s="18">
        <v>0.45</v>
      </c>
      <c r="F18" s="18">
        <v>0.65</v>
      </c>
      <c r="G18" s="18">
        <v>0.02</v>
      </c>
      <c r="H18" s="18">
        <v>0</v>
      </c>
      <c r="I18" s="18">
        <v>0</v>
      </c>
      <c r="J18" s="18">
        <v>0</v>
      </c>
      <c r="K18" s="18">
        <v>0.11</v>
      </c>
      <c r="L18" s="18">
        <v>0.38</v>
      </c>
      <c r="M18" s="22">
        <v>0</v>
      </c>
      <c r="N18" s="6">
        <f t="shared" si="0"/>
        <v>1.6100000000000003</v>
      </c>
    </row>
    <row r="19" spans="1:14">
      <c r="A19" s="3" t="s">
        <v>34</v>
      </c>
      <c r="B19" s="18" t="s">
        <v>35</v>
      </c>
      <c r="C19" s="18">
        <v>6.4</v>
      </c>
      <c r="D19" s="18">
        <v>8.58</v>
      </c>
      <c r="E19" s="18">
        <v>30.32</v>
      </c>
      <c r="F19" s="18">
        <v>21.76</v>
      </c>
      <c r="G19" s="18">
        <v>14.93</v>
      </c>
      <c r="H19" s="18">
        <v>9.9700000000000006</v>
      </c>
      <c r="I19" s="18">
        <v>20.39</v>
      </c>
      <c r="J19" s="18">
        <v>14.33</v>
      </c>
      <c r="K19" s="18">
        <v>18.829999999999998</v>
      </c>
      <c r="L19" s="18">
        <v>20.58</v>
      </c>
      <c r="M19" s="22">
        <v>11.736500000000001</v>
      </c>
      <c r="N19" s="6">
        <f t="shared" si="0"/>
        <v>177.82649999999998</v>
      </c>
    </row>
    <row r="20" spans="1:14">
      <c r="A20" s="3" t="s">
        <v>36</v>
      </c>
      <c r="B20" s="18" t="s">
        <v>37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10.15</v>
      </c>
      <c r="K20" s="18">
        <v>8.2200000000000006</v>
      </c>
      <c r="L20" s="18">
        <v>10.71</v>
      </c>
      <c r="M20" s="22">
        <v>6.3421999999999992</v>
      </c>
      <c r="N20" s="6">
        <f t="shared" si="0"/>
        <v>35.422200000000004</v>
      </c>
    </row>
    <row r="21" spans="1:14">
      <c r="A21" s="12">
        <v>4</v>
      </c>
      <c r="B21" s="18" t="s">
        <v>38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22"/>
      <c r="N21" s="6"/>
    </row>
    <row r="22" spans="1:14">
      <c r="A22" s="15" t="s">
        <v>39</v>
      </c>
      <c r="B22" s="18" t="s">
        <v>40</v>
      </c>
      <c r="C22" s="18">
        <v>0</v>
      </c>
      <c r="D22" s="18">
        <v>20.78</v>
      </c>
      <c r="E22" s="18">
        <v>603.33000000000004</v>
      </c>
      <c r="F22" s="18">
        <v>606.08000000000004</v>
      </c>
      <c r="G22" s="18">
        <v>685.14</v>
      </c>
      <c r="H22" s="18">
        <v>622.45000000000005</v>
      </c>
      <c r="I22" s="18">
        <v>699.53</v>
      </c>
      <c r="J22" s="18">
        <v>471.14</v>
      </c>
      <c r="K22" s="18">
        <v>349.59</v>
      </c>
      <c r="L22" s="18">
        <v>148.24</v>
      </c>
      <c r="M22" s="22">
        <v>80.753100000000003</v>
      </c>
      <c r="N22" s="6">
        <f t="shared" si="0"/>
        <v>4287.0330999999996</v>
      </c>
    </row>
    <row r="23" spans="1:14">
      <c r="A23" s="15" t="s">
        <v>41</v>
      </c>
      <c r="B23" s="18" t="s">
        <v>42</v>
      </c>
      <c r="C23" s="18"/>
      <c r="D23" s="18">
        <v>4.7</v>
      </c>
      <c r="E23" s="18">
        <v>2.65</v>
      </c>
      <c r="F23" s="18">
        <v>8.23</v>
      </c>
      <c r="G23" s="18">
        <v>27.59</v>
      </c>
      <c r="H23" s="18">
        <v>20.73</v>
      </c>
      <c r="I23" s="18">
        <v>31.02</v>
      </c>
      <c r="J23" s="18">
        <v>29.9</v>
      </c>
      <c r="K23" s="18">
        <v>23.03</v>
      </c>
      <c r="L23" s="18">
        <v>291.5</v>
      </c>
      <c r="M23" s="22">
        <v>1.3418000000000001</v>
      </c>
      <c r="N23" s="6">
        <f t="shared" si="0"/>
        <v>440.6918</v>
      </c>
    </row>
    <row r="24" spans="1:14">
      <c r="A24" s="15" t="s">
        <v>43</v>
      </c>
      <c r="B24" s="18" t="s">
        <v>44</v>
      </c>
      <c r="C24" s="18"/>
      <c r="D24" s="18">
        <v>52.06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2">
        <v>0</v>
      </c>
      <c r="N24" s="6">
        <f t="shared" si="0"/>
        <v>52.06</v>
      </c>
    </row>
    <row r="25" spans="1:14">
      <c r="A25" s="15" t="s">
        <v>45</v>
      </c>
      <c r="B25" s="18" t="s">
        <v>46</v>
      </c>
      <c r="C25" s="18"/>
      <c r="D25" s="18"/>
      <c r="E25" s="18"/>
      <c r="F25" s="18">
        <v>0</v>
      </c>
      <c r="G25" s="18">
        <v>0</v>
      </c>
      <c r="H25" s="18">
        <v>2.54</v>
      </c>
      <c r="I25" s="18">
        <v>3.39</v>
      </c>
      <c r="J25" s="18">
        <v>2.44</v>
      </c>
      <c r="K25" s="18">
        <v>15.84</v>
      </c>
      <c r="L25" s="18">
        <v>28.65</v>
      </c>
      <c r="M25" s="22">
        <v>6.1048</v>
      </c>
      <c r="N25" s="6">
        <f t="shared" si="0"/>
        <v>58.964799999999997</v>
      </c>
    </row>
    <row r="26" spans="1:14">
      <c r="A26" s="12">
        <v>5</v>
      </c>
      <c r="B26" s="18" t="s">
        <v>47</v>
      </c>
      <c r="C26" s="18">
        <v>0</v>
      </c>
      <c r="D26" s="18">
        <v>0</v>
      </c>
      <c r="E26" s="18">
        <v>0</v>
      </c>
      <c r="F26" s="18">
        <v>0.17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2">
        <v>0</v>
      </c>
      <c r="N26" s="6">
        <f t="shared" si="0"/>
        <v>0.17</v>
      </c>
    </row>
    <row r="27" spans="1:14" ht="25.5">
      <c r="A27" s="10">
        <v>6</v>
      </c>
      <c r="B27" s="19" t="s">
        <v>48</v>
      </c>
      <c r="C27" s="4">
        <v>0</v>
      </c>
      <c r="D27" s="4">
        <v>0</v>
      </c>
      <c r="E27" s="4">
        <v>0</v>
      </c>
      <c r="F27" s="4">
        <v>0.18</v>
      </c>
      <c r="G27" s="4">
        <v>12.07</v>
      </c>
      <c r="H27" s="13">
        <v>24.51</v>
      </c>
      <c r="I27" s="14">
        <v>9.6199999999999992</v>
      </c>
      <c r="J27" s="14">
        <v>8.09</v>
      </c>
      <c r="K27" s="14">
        <v>5.46</v>
      </c>
      <c r="L27" s="14">
        <v>0</v>
      </c>
      <c r="M27" s="21">
        <v>0</v>
      </c>
      <c r="N27" s="6">
        <f t="shared" si="0"/>
        <v>59.93</v>
      </c>
    </row>
    <row r="28" spans="1:14" ht="25.5">
      <c r="A28" s="10">
        <v>7</v>
      </c>
      <c r="B28" s="19" t="s">
        <v>49</v>
      </c>
      <c r="C28" s="4">
        <v>0</v>
      </c>
      <c r="D28" s="4">
        <v>49.84</v>
      </c>
      <c r="E28" s="4">
        <v>26.07</v>
      </c>
      <c r="F28" s="4">
        <v>39.99</v>
      </c>
      <c r="G28" s="4">
        <v>106.08</v>
      </c>
      <c r="H28" s="13">
        <v>75</v>
      </c>
      <c r="I28" s="14">
        <v>61</v>
      </c>
      <c r="J28" s="14">
        <v>43.11</v>
      </c>
      <c r="K28" s="14">
        <v>53.17</v>
      </c>
      <c r="L28" s="14">
        <v>10.96</v>
      </c>
      <c r="M28" s="21">
        <v>0.67079999999999995</v>
      </c>
      <c r="N28" s="6">
        <f t="shared" si="0"/>
        <v>465.89080000000001</v>
      </c>
    </row>
    <row r="29" spans="1:14">
      <c r="A29" s="12">
        <v>8</v>
      </c>
      <c r="B29" s="11" t="s">
        <v>50</v>
      </c>
      <c r="C29" s="2"/>
      <c r="D29" s="2"/>
      <c r="E29" s="2"/>
      <c r="F29" s="2"/>
      <c r="G29" s="2"/>
      <c r="H29" s="2"/>
      <c r="I29" s="7"/>
      <c r="J29" s="7"/>
      <c r="K29" s="18"/>
      <c r="L29" s="18"/>
      <c r="M29" s="22"/>
      <c r="N29" s="6"/>
    </row>
    <row r="30" spans="1:14">
      <c r="A30" s="12"/>
      <c r="B30" s="5" t="s">
        <v>51</v>
      </c>
      <c r="C30" s="2">
        <v>12.85</v>
      </c>
      <c r="D30" s="2">
        <v>40.43</v>
      </c>
      <c r="E30" s="2">
        <v>56.21</v>
      </c>
      <c r="F30" s="2">
        <v>72.42</v>
      </c>
      <c r="G30" s="8">
        <v>82.53</v>
      </c>
      <c r="H30" s="8">
        <v>77.97</v>
      </c>
      <c r="I30" s="9">
        <v>90.51</v>
      </c>
      <c r="J30" s="9">
        <v>91.93</v>
      </c>
      <c r="K30" s="18">
        <v>104.24</v>
      </c>
      <c r="L30" s="18">
        <v>92.9</v>
      </c>
      <c r="M30" s="22">
        <v>55.751999999999995</v>
      </c>
      <c r="N30" s="6">
        <f t="shared" si="0"/>
        <v>777.74200000000008</v>
      </c>
    </row>
    <row r="31" spans="1:14">
      <c r="A31" s="2"/>
      <c r="B31" s="12" t="s">
        <v>3</v>
      </c>
      <c r="C31" s="6">
        <f t="shared" ref="C31:N31" si="1">SUM(C7,C8,C10,C11,C13,C14,C15,C16,C17,C18,C19,C20,C22,C23,C24,C25,C26,C27,C28,C30)</f>
        <v>26.21</v>
      </c>
      <c r="D31" s="6">
        <f t="shared" si="1"/>
        <v>268.41000000000003</v>
      </c>
      <c r="E31" s="6">
        <f t="shared" si="1"/>
        <v>1187.5000000000002</v>
      </c>
      <c r="F31" s="6">
        <f t="shared" si="1"/>
        <v>1338.7200000000003</v>
      </c>
      <c r="G31" s="6">
        <f t="shared" si="1"/>
        <v>1544.4399999999998</v>
      </c>
      <c r="H31" s="6">
        <f t="shared" si="1"/>
        <v>1615.3400000000001</v>
      </c>
      <c r="I31" s="6">
        <f t="shared" si="1"/>
        <v>1680.3999999999999</v>
      </c>
      <c r="J31" s="6">
        <f t="shared" si="1"/>
        <v>1132.8400000000001</v>
      </c>
      <c r="K31" s="6">
        <f t="shared" si="1"/>
        <v>1149.3800000000001</v>
      </c>
      <c r="L31" s="6">
        <f t="shared" si="1"/>
        <v>1182.0800000000004</v>
      </c>
      <c r="M31" s="6">
        <f t="shared" si="1"/>
        <v>375.16959999999995</v>
      </c>
      <c r="N31" s="6">
        <f t="shared" si="1"/>
        <v>11500.489599999999</v>
      </c>
    </row>
    <row r="32" spans="1:14">
      <c r="B32" s="23" t="s">
        <v>66</v>
      </c>
    </row>
    <row r="33" spans="2:2">
      <c r="B33" t="s">
        <v>65</v>
      </c>
    </row>
  </sheetData>
  <mergeCells count="4">
    <mergeCell ref="A1:N1"/>
    <mergeCell ref="C2:N2"/>
    <mergeCell ref="C3:N3"/>
    <mergeCell ref="B4:N4"/>
  </mergeCells>
  <pageMargins left="0.70866141732283472" right="0.70866141732283472" top="0.74803149606299213" bottom="0.74803149606299213" header="0.31496062992125984" footer="0.31496062992125984"/>
  <pageSetup scale="7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"/>
  <sheetViews>
    <sheetView tabSelected="1" workbookViewId="0">
      <selection activeCell="H9" sqref="H9"/>
    </sheetView>
  </sheetViews>
  <sheetFormatPr defaultRowHeight="15"/>
  <cols>
    <col min="1" max="1" width="17.7109375" customWidth="1"/>
    <col min="2" max="2" width="11.7109375" customWidth="1"/>
    <col min="3" max="3" width="19.7109375" customWidth="1"/>
    <col min="4" max="4" width="16.7109375" customWidth="1"/>
    <col min="5" max="5" width="16.85546875" customWidth="1"/>
    <col min="6" max="6" width="14.42578125" customWidth="1"/>
  </cols>
  <sheetData>
    <row r="1" spans="1:6">
      <c r="A1" s="36" t="s">
        <v>55</v>
      </c>
      <c r="B1" s="36"/>
      <c r="C1" s="36"/>
      <c r="D1" s="36"/>
      <c r="E1" s="36"/>
      <c r="F1" s="36"/>
    </row>
    <row r="2" spans="1:6">
      <c r="A2" s="36" t="s">
        <v>56</v>
      </c>
      <c r="B2" s="36"/>
      <c r="C2" s="36"/>
      <c r="D2" s="36"/>
      <c r="E2" s="36"/>
      <c r="F2" s="36"/>
    </row>
    <row r="3" spans="1:6">
      <c r="A3" s="36" t="s">
        <v>68</v>
      </c>
      <c r="B3" s="36"/>
      <c r="C3" s="36"/>
      <c r="D3" s="36"/>
      <c r="E3" s="36"/>
      <c r="F3" s="36"/>
    </row>
    <row r="4" spans="1:6">
      <c r="A4" s="37" t="s">
        <v>57</v>
      </c>
      <c r="B4" s="37"/>
      <c r="C4" s="37"/>
      <c r="D4" s="37"/>
      <c r="E4" s="37"/>
      <c r="F4" s="37"/>
    </row>
    <row r="5" spans="1:6" ht="62.25" customHeight="1">
      <c r="A5" s="27" t="s">
        <v>58</v>
      </c>
      <c r="B5" s="27" t="s">
        <v>59</v>
      </c>
      <c r="C5" s="26" t="s">
        <v>69</v>
      </c>
      <c r="D5" s="26" t="s">
        <v>70</v>
      </c>
      <c r="E5" s="26" t="s">
        <v>71</v>
      </c>
      <c r="F5" s="27" t="s">
        <v>60</v>
      </c>
    </row>
    <row r="6" spans="1:6" ht="30">
      <c r="A6" s="20" t="s">
        <v>61</v>
      </c>
      <c r="B6" s="20">
        <v>862</v>
      </c>
      <c r="C6" s="24">
        <v>338.35</v>
      </c>
      <c r="D6" s="25">
        <f>E6-C6</f>
        <v>46.229999999999961</v>
      </c>
      <c r="E6" s="24">
        <v>384.58</v>
      </c>
      <c r="F6" s="20">
        <f>ROUND(E6/B6%,2)</f>
        <v>44.61</v>
      </c>
    </row>
    <row r="7" spans="1:6" ht="45">
      <c r="A7" s="20" t="s">
        <v>62</v>
      </c>
      <c r="B7" s="20">
        <v>300</v>
      </c>
      <c r="C7" s="24">
        <v>8.19</v>
      </c>
      <c r="D7" s="25">
        <f>E7-C7</f>
        <v>0.83000000000000007</v>
      </c>
      <c r="E7" s="24">
        <v>9.02</v>
      </c>
      <c r="F7" s="20">
        <f t="shared" ref="F7:F9" si="0">ROUND(E7/B7%,2)</f>
        <v>3.01</v>
      </c>
    </row>
    <row r="8" spans="1:6" ht="30">
      <c r="A8" s="20" t="s">
        <v>63</v>
      </c>
      <c r="B8" s="20">
        <v>65</v>
      </c>
      <c r="C8" s="24">
        <v>28.63</v>
      </c>
      <c r="D8" s="25">
        <f>E8-C8</f>
        <v>7.1699999999999982</v>
      </c>
      <c r="E8" s="24">
        <v>35.799999999999997</v>
      </c>
      <c r="F8" s="20">
        <f t="shared" si="0"/>
        <v>55.08</v>
      </c>
    </row>
    <row r="9" spans="1:6">
      <c r="A9" s="20" t="s">
        <v>64</v>
      </c>
      <c r="B9" s="20">
        <f>SUM(B6:B8)</f>
        <v>1227</v>
      </c>
      <c r="C9" s="20">
        <f>SUM(C6:C8)</f>
        <v>375.17</v>
      </c>
      <c r="D9" s="20">
        <f>SUM(D6:D8)</f>
        <v>54.229999999999961</v>
      </c>
      <c r="E9" s="20">
        <f>SUM(E6:E8)</f>
        <v>429.4</v>
      </c>
      <c r="F9" s="20">
        <f t="shared" si="0"/>
        <v>35</v>
      </c>
    </row>
  </sheetData>
  <mergeCells count="4">
    <mergeCell ref="A1:F1"/>
    <mergeCell ref="A2:F2"/>
    <mergeCell ref="A3:F3"/>
    <mergeCell ref="A4:F4"/>
  </mergeCells>
  <pageMargins left="1.4960629921259843" right="0.70866141732283472" top="1.1417322834645669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2019-12-19T12:39:45Z</dcterms:modified>
</cp:coreProperties>
</file>