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1840" windowHeight="8835"/>
  </bookViews>
  <sheets>
    <sheet name="Reg-EA wise Data" sheetId="1" r:id="rId1"/>
    <sheet name="Calculation Sheet" sheetId="2" r:id="rId2"/>
    <sheet name="In-House" sheetId="3" r:id="rId3"/>
    <sheet name="Adjt. for mismatch of EA" sheetId="9" r:id="rId4"/>
    <sheet name="RO-Wise" sheetId="4" r:id="rId5"/>
    <sheet name="Reg-EA wise" sheetId="5" r:id="rId6"/>
    <sheet name="Reg-Wise" sheetId="6" r:id="rId7"/>
    <sheet name="Def. report-Dec-2019" sheetId="7" r:id="rId8"/>
  </sheets>
  <definedNames>
    <definedName name="_xlnm._FilterDatabase" localSheetId="1" hidden="1">'Calculation Sheet'!$B$1:$P$152</definedName>
    <definedName name="_xlnm._FilterDatabase" localSheetId="7" hidden="1">'Def. report-Dec-2019'!$B$2:$T$154</definedName>
    <definedName name="_xlnm._FilterDatabase" localSheetId="2" hidden="1">'In-House'!$B$2:$F$42</definedName>
    <definedName name="_xlnm._FilterDatabase" localSheetId="0" hidden="1">'Reg-EA wise Data'!$A$1:$M$376</definedName>
    <definedName name="_xlnm._FilterDatabase" localSheetId="6" hidden="1">'Reg-Wise'!$B$4:$F$20</definedName>
    <definedName name="_xlnm.Print_Area" localSheetId="3">'Adjt. for mismatch of EA'!$C$2:$L$10</definedName>
    <definedName name="_xlnm.Print_Area" localSheetId="1">'Calculation Sheet'!$A$1:$V$152</definedName>
    <definedName name="_xlnm.Print_Area" localSheetId="7">'Def. report-Dec-2019'!$A$2:$S$154</definedName>
    <definedName name="_xlnm.Print_Area" localSheetId="2">'In-House'!$B$2:$E$42</definedName>
    <definedName name="_xlnm.Print_Area" localSheetId="0">'Reg-EA wise Data'!$A$1:$M$376</definedName>
    <definedName name="_xlnm.Print_Titles" localSheetId="1">'Calculation Sheet'!$1:$2</definedName>
    <definedName name="_xlnm.Print_Titles" localSheetId="7">'Def. report-Dec-2019'!$2:$3</definedName>
    <definedName name="_xlnm.Print_Titles" localSheetId="0">'Reg-EA wise Data'!$1:$1</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S117" i="2"/>
  <c r="J117"/>
  <c r="O117" s="1"/>
  <c r="L10" i="9"/>
  <c r="K10"/>
  <c r="J10"/>
  <c r="I10"/>
  <c r="H10"/>
  <c r="G10"/>
  <c r="F10"/>
  <c r="E10"/>
  <c r="T117" i="2" l="1"/>
  <c r="V117" s="1"/>
  <c r="U117" l="1"/>
  <c r="S153" i="7" l="1"/>
  <c r="S152"/>
  <c r="S151"/>
  <c r="S150"/>
  <c r="S149"/>
  <c r="S148"/>
  <c r="S147"/>
  <c r="S146"/>
  <c r="S145"/>
  <c r="S144"/>
  <c r="S143"/>
  <c r="S142"/>
  <c r="S141"/>
  <c r="S140"/>
  <c r="S139"/>
  <c r="S138"/>
  <c r="S137"/>
  <c r="S136"/>
  <c r="S135"/>
  <c r="S134"/>
  <c r="S133"/>
  <c r="S132"/>
  <c r="S131"/>
  <c r="S130"/>
  <c r="S129"/>
  <c r="S128"/>
  <c r="S127"/>
  <c r="S126"/>
  <c r="S125"/>
  <c r="S124"/>
  <c r="S123"/>
  <c r="S122"/>
  <c r="S121"/>
  <c r="S120"/>
  <c r="S119"/>
  <c r="S118"/>
  <c r="S117"/>
  <c r="S116"/>
  <c r="S115"/>
  <c r="S114"/>
  <c r="S113"/>
  <c r="S112"/>
  <c r="S111"/>
  <c r="S110"/>
  <c r="S109"/>
  <c r="S108"/>
  <c r="S107"/>
  <c r="S106"/>
  <c r="S105"/>
  <c r="S104"/>
  <c r="S103"/>
  <c r="S102"/>
  <c r="S101"/>
  <c r="S100"/>
  <c r="S99"/>
  <c r="S98"/>
  <c r="S97"/>
  <c r="S96"/>
  <c r="S95"/>
  <c r="S94"/>
  <c r="S93"/>
  <c r="S92"/>
  <c r="S91"/>
  <c r="S90"/>
  <c r="S89"/>
  <c r="S88"/>
  <c r="S87"/>
  <c r="S86"/>
  <c r="S85"/>
  <c r="S84"/>
  <c r="S83"/>
  <c r="S82"/>
  <c r="S81"/>
  <c r="S80"/>
  <c r="S79"/>
  <c r="S78"/>
  <c r="S77"/>
  <c r="S76"/>
  <c r="S75"/>
  <c r="S74"/>
  <c r="S73"/>
  <c r="S72"/>
  <c r="S71"/>
  <c r="S70"/>
  <c r="S69"/>
  <c r="S68"/>
  <c r="S67"/>
  <c r="S66"/>
  <c r="S65"/>
  <c r="S64"/>
  <c r="S63"/>
  <c r="S62"/>
  <c r="S61"/>
  <c r="S60"/>
  <c r="S59"/>
  <c r="S58"/>
  <c r="S57"/>
  <c r="S56"/>
  <c r="S55"/>
  <c r="S54"/>
  <c r="S53"/>
  <c r="S52"/>
  <c r="S51"/>
  <c r="S50"/>
  <c r="S49"/>
  <c r="S48"/>
  <c r="S47"/>
  <c r="S46"/>
  <c r="S45"/>
  <c r="S44"/>
  <c r="S43"/>
  <c r="S42"/>
  <c r="S41"/>
  <c r="S40"/>
  <c r="S39"/>
  <c r="S38"/>
  <c r="S37"/>
  <c r="S36"/>
  <c r="S35"/>
  <c r="S34"/>
  <c r="S33"/>
  <c r="S32"/>
  <c r="S31"/>
  <c r="S30"/>
  <c r="S29"/>
  <c r="S28"/>
  <c r="S27"/>
  <c r="S26"/>
  <c r="S25"/>
  <c r="S24"/>
  <c r="S23"/>
  <c r="S22"/>
  <c r="S21"/>
  <c r="S20"/>
  <c r="S19"/>
  <c r="S18"/>
  <c r="S17"/>
  <c r="S16"/>
  <c r="S15"/>
  <c r="S14"/>
  <c r="S13"/>
  <c r="S12"/>
  <c r="S11"/>
  <c r="S10"/>
  <c r="S9"/>
  <c r="S8"/>
  <c r="S7"/>
  <c r="S6"/>
  <c r="S5"/>
  <c r="S4"/>
  <c r="M376" i="1"/>
  <c r="L376"/>
  <c r="K376"/>
  <c r="J376"/>
  <c r="I376"/>
  <c r="G376"/>
  <c r="H376"/>
  <c r="F376"/>
  <c r="R154" i="7" l="1"/>
  <c r="Q154"/>
  <c r="O154"/>
  <c r="N154"/>
  <c r="M154"/>
  <c r="L154"/>
  <c r="K154"/>
  <c r="J154"/>
  <c r="I154"/>
  <c r="H154"/>
  <c r="G154"/>
  <c r="F154"/>
  <c r="E154"/>
  <c r="D154"/>
  <c r="T153"/>
  <c r="T152"/>
  <c r="T151"/>
  <c r="T150"/>
  <c r="T149"/>
  <c r="T148"/>
  <c r="T147"/>
  <c r="T146"/>
  <c r="T145"/>
  <c r="T144"/>
  <c r="T143"/>
  <c r="T142"/>
  <c r="T141"/>
  <c r="T140"/>
  <c r="T139"/>
  <c r="T138"/>
  <c r="T137"/>
  <c r="T136"/>
  <c r="T135"/>
  <c r="T134"/>
  <c r="T133"/>
  <c r="T132"/>
  <c r="P132"/>
  <c r="P154" s="1"/>
  <c r="T131"/>
  <c r="T130"/>
  <c r="T129"/>
  <c r="T128"/>
  <c r="T127"/>
  <c r="T126"/>
  <c r="T125"/>
  <c r="T124"/>
  <c r="T123"/>
  <c r="T122"/>
  <c r="T121"/>
  <c r="T120"/>
  <c r="T119"/>
  <c r="T118"/>
  <c r="T117"/>
  <c r="T116"/>
  <c r="T115"/>
  <c r="T114"/>
  <c r="T113"/>
  <c r="T112"/>
  <c r="T111"/>
  <c r="T110"/>
  <c r="T109"/>
  <c r="T108"/>
  <c r="T107"/>
  <c r="T106"/>
  <c r="T105"/>
  <c r="T104"/>
  <c r="T103"/>
  <c r="T102"/>
  <c r="T101"/>
  <c r="T100"/>
  <c r="T99"/>
  <c r="T98"/>
  <c r="T97"/>
  <c r="T96"/>
  <c r="T95"/>
  <c r="T94"/>
  <c r="T93"/>
  <c r="T92"/>
  <c r="T91"/>
  <c r="T90"/>
  <c r="T89"/>
  <c r="T88"/>
  <c r="T87"/>
  <c r="T86"/>
  <c r="T85"/>
  <c r="T84"/>
  <c r="T83"/>
  <c r="T82"/>
  <c r="T81"/>
  <c r="T80"/>
  <c r="T79"/>
  <c r="T78"/>
  <c r="T77"/>
  <c r="T76"/>
  <c r="T75"/>
  <c r="T74"/>
  <c r="T73"/>
  <c r="T72"/>
  <c r="T71"/>
  <c r="T70"/>
  <c r="T69"/>
  <c r="T68"/>
  <c r="T67"/>
  <c r="T66"/>
  <c r="T65"/>
  <c r="T64"/>
  <c r="T63"/>
  <c r="T62"/>
  <c r="T61"/>
  <c r="T60"/>
  <c r="T59"/>
  <c r="T58"/>
  <c r="T57"/>
  <c r="T56"/>
  <c r="T55"/>
  <c r="T54"/>
  <c r="T53"/>
  <c r="T52"/>
  <c r="T51"/>
  <c r="T50"/>
  <c r="T49"/>
  <c r="T48"/>
  <c r="T47"/>
  <c r="T46"/>
  <c r="T45"/>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E20" i="6"/>
  <c r="D20"/>
  <c r="F19"/>
  <c r="F18"/>
  <c r="F17"/>
  <c r="F16"/>
  <c r="F15"/>
  <c r="F14"/>
  <c r="F13"/>
  <c r="F12"/>
  <c r="F11"/>
  <c r="F10"/>
  <c r="F9"/>
  <c r="F8"/>
  <c r="F7"/>
  <c r="F6"/>
  <c r="F5"/>
  <c r="F20" i="5"/>
  <c r="E20"/>
  <c r="G19"/>
  <c r="G18"/>
  <c r="G17"/>
  <c r="G16"/>
  <c r="G15"/>
  <c r="G14"/>
  <c r="G13"/>
  <c r="G12"/>
  <c r="G11"/>
  <c r="G10"/>
  <c r="G9"/>
  <c r="G8"/>
  <c r="G7"/>
  <c r="G6"/>
  <c r="G20" s="1"/>
  <c r="G5"/>
  <c r="E63" i="4"/>
  <c r="F62"/>
  <c r="F63" s="1"/>
  <c r="F57"/>
  <c r="E57"/>
  <c r="G56"/>
  <c r="G55"/>
  <c r="G54"/>
  <c r="G53"/>
  <c r="G52"/>
  <c r="G51"/>
  <c r="G50"/>
  <c r="G57" s="1"/>
  <c r="E36"/>
  <c r="F35"/>
  <c r="F36" s="1"/>
  <c r="E25"/>
  <c r="F24"/>
  <c r="F23"/>
  <c r="F22"/>
  <c r="F25" s="1"/>
  <c r="F21"/>
  <c r="E15"/>
  <c r="F14"/>
  <c r="F15" s="1"/>
  <c r="E8"/>
  <c r="F7"/>
  <c r="F8" s="1"/>
  <c r="S151" i="2"/>
  <c r="S150"/>
  <c r="S149"/>
  <c r="S148"/>
  <c r="S147"/>
  <c r="S146"/>
  <c r="S145"/>
  <c r="S144"/>
  <c r="S143"/>
  <c r="S142"/>
  <c r="S141"/>
  <c r="S140"/>
  <c r="S139"/>
  <c r="S138"/>
  <c r="S137"/>
  <c r="S136"/>
  <c r="S135"/>
  <c r="S134"/>
  <c r="S133"/>
  <c r="S132"/>
  <c r="S131"/>
  <c r="S130"/>
  <c r="S129"/>
  <c r="S128"/>
  <c r="S127"/>
  <c r="S126"/>
  <c r="S125"/>
  <c r="S124"/>
  <c r="S123"/>
  <c r="S122"/>
  <c r="S121"/>
  <c r="S120"/>
  <c r="S119"/>
  <c r="S118"/>
  <c r="S116"/>
  <c r="S115"/>
  <c r="S114"/>
  <c r="S113"/>
  <c r="S112"/>
  <c r="S111"/>
  <c r="S110"/>
  <c r="S109"/>
  <c r="S108"/>
  <c r="S107"/>
  <c r="S106"/>
  <c r="S105"/>
  <c r="S104"/>
  <c r="S103"/>
  <c r="S102"/>
  <c r="S101"/>
  <c r="S100"/>
  <c r="S99"/>
  <c r="S98"/>
  <c r="S97"/>
  <c r="S96"/>
  <c r="S95"/>
  <c r="S94"/>
  <c r="S93"/>
  <c r="S92"/>
  <c r="S91"/>
  <c r="S90"/>
  <c r="S89"/>
  <c r="S88"/>
  <c r="S87"/>
  <c r="S86"/>
  <c r="S85"/>
  <c r="S84"/>
  <c r="S83"/>
  <c r="S82"/>
  <c r="S81"/>
  <c r="S80"/>
  <c r="S79"/>
  <c r="S78"/>
  <c r="S77"/>
  <c r="S76"/>
  <c r="S75"/>
  <c r="S74"/>
  <c r="S73"/>
  <c r="S72"/>
  <c r="S71"/>
  <c r="S70"/>
  <c r="S69"/>
  <c r="S68"/>
  <c r="S67"/>
  <c r="S66"/>
  <c r="S65"/>
  <c r="S64"/>
  <c r="S63"/>
  <c r="S62"/>
  <c r="S61"/>
  <c r="S60"/>
  <c r="S59"/>
  <c r="S58"/>
  <c r="S57"/>
  <c r="S56"/>
  <c r="S55"/>
  <c r="S54"/>
  <c r="S53"/>
  <c r="S52"/>
  <c r="S51"/>
  <c r="S50"/>
  <c r="S49"/>
  <c r="S48"/>
  <c r="S47"/>
  <c r="S46"/>
  <c r="S45"/>
  <c r="S44"/>
  <c r="S43"/>
  <c r="S42"/>
  <c r="S41"/>
  <c r="S40"/>
  <c r="S39"/>
  <c r="S38"/>
  <c r="S37"/>
  <c r="S36"/>
  <c r="S35"/>
  <c r="S34"/>
  <c r="S33"/>
  <c r="S32"/>
  <c r="S31"/>
  <c r="S30"/>
  <c r="S29"/>
  <c r="S28"/>
  <c r="S27"/>
  <c r="S26"/>
  <c r="S25"/>
  <c r="S24"/>
  <c r="S23"/>
  <c r="S22"/>
  <c r="S21"/>
  <c r="S20"/>
  <c r="S19"/>
  <c r="S18"/>
  <c r="S17"/>
  <c r="S16"/>
  <c r="S15"/>
  <c r="S14"/>
  <c r="S13"/>
  <c r="S12"/>
  <c r="S11"/>
  <c r="S10"/>
  <c r="S9"/>
  <c r="S8"/>
  <c r="S7"/>
  <c r="S6"/>
  <c r="S5"/>
  <c r="S4"/>
  <c r="S3"/>
  <c r="F20" i="6" l="1"/>
  <c r="S154" i="7"/>
  <c r="S156" s="1"/>
  <c r="S152" i="2" l="1"/>
  <c r="R152"/>
  <c r="Q152"/>
  <c r="P152"/>
  <c r="J3"/>
  <c r="M3" s="1"/>
  <c r="L152"/>
  <c r="K152"/>
  <c r="J142"/>
  <c r="M142" s="1"/>
  <c r="N142" s="1"/>
  <c r="J128"/>
  <c r="M128" s="1"/>
  <c r="J114"/>
  <c r="M114" s="1"/>
  <c r="J77"/>
  <c r="M77" s="1"/>
  <c r="N77" s="1"/>
  <c r="O128" l="1"/>
  <c r="T128" s="1"/>
  <c r="N128"/>
  <c r="O3"/>
  <c r="T3" s="1"/>
  <c r="N3"/>
  <c r="N114"/>
  <c r="O114"/>
  <c r="T114" s="1"/>
  <c r="V128"/>
  <c r="U128"/>
  <c r="O77"/>
  <c r="T77" s="1"/>
  <c r="O142"/>
  <c r="T142" s="1"/>
  <c r="H152"/>
  <c r="G152"/>
  <c r="F152"/>
  <c r="E152"/>
  <c r="D152"/>
  <c r="J151"/>
  <c r="J150"/>
  <c r="J149"/>
  <c r="J148"/>
  <c r="J147"/>
  <c r="J146"/>
  <c r="J145"/>
  <c r="J144"/>
  <c r="J143"/>
  <c r="J140"/>
  <c r="J137"/>
  <c r="J134"/>
  <c r="J131"/>
  <c r="J130"/>
  <c r="J129"/>
  <c r="J127"/>
  <c r="J125"/>
  <c r="J124"/>
  <c r="J123"/>
  <c r="J120"/>
  <c r="J118"/>
  <c r="J116"/>
  <c r="J115"/>
  <c r="J113"/>
  <c r="J112"/>
  <c r="J111"/>
  <c r="J110"/>
  <c r="J107"/>
  <c r="J106"/>
  <c r="J105"/>
  <c r="J102"/>
  <c r="J101"/>
  <c r="J100"/>
  <c r="J97"/>
  <c r="J95"/>
  <c r="J93"/>
  <c r="J92"/>
  <c r="J91"/>
  <c r="J90"/>
  <c r="J89"/>
  <c r="J88"/>
  <c r="J87"/>
  <c r="J85"/>
  <c r="J84"/>
  <c r="J83"/>
  <c r="J82"/>
  <c r="J81"/>
  <c r="J80"/>
  <c r="J79"/>
  <c r="J76"/>
  <c r="J75"/>
  <c r="J74"/>
  <c r="J73"/>
  <c r="J72"/>
  <c r="J71"/>
  <c r="J69"/>
  <c r="J68"/>
  <c r="J67"/>
  <c r="J66"/>
  <c r="J64"/>
  <c r="J63"/>
  <c r="J62"/>
  <c r="J61"/>
  <c r="J59"/>
  <c r="J58"/>
  <c r="J57"/>
  <c r="J56"/>
  <c r="J55"/>
  <c r="J54"/>
  <c r="J53"/>
  <c r="J52"/>
  <c r="J51"/>
  <c r="J50"/>
  <c r="J49"/>
  <c r="J48"/>
  <c r="J47"/>
  <c r="J45"/>
  <c r="J44"/>
  <c r="J43"/>
  <c r="J42"/>
  <c r="J41"/>
  <c r="J40"/>
  <c r="J38"/>
  <c r="J37"/>
  <c r="J36"/>
  <c r="J35"/>
  <c r="J34"/>
  <c r="J32"/>
  <c r="J31"/>
  <c r="J30"/>
  <c r="J29"/>
  <c r="J28"/>
  <c r="J27"/>
  <c r="J25"/>
  <c r="J24"/>
  <c r="J23"/>
  <c r="J20"/>
  <c r="J18"/>
  <c r="J16"/>
  <c r="J15"/>
  <c r="J14"/>
  <c r="J13"/>
  <c r="J11"/>
  <c r="J10"/>
  <c r="J7"/>
  <c r="J6"/>
  <c r="J5"/>
  <c r="J4"/>
  <c r="J141"/>
  <c r="J139"/>
  <c r="J138"/>
  <c r="J136"/>
  <c r="J135"/>
  <c r="J133"/>
  <c r="J132"/>
  <c r="J126"/>
  <c r="J122"/>
  <c r="J121"/>
  <c r="J119"/>
  <c r="J109"/>
  <c r="J108"/>
  <c r="J104"/>
  <c r="J103"/>
  <c r="J99"/>
  <c r="J98"/>
  <c r="J96"/>
  <c r="J94"/>
  <c r="J86"/>
  <c r="J78"/>
  <c r="J70"/>
  <c r="J65"/>
  <c r="J60"/>
  <c r="J46"/>
  <c r="J39"/>
  <c r="J33"/>
  <c r="J26"/>
  <c r="J22"/>
  <c r="J21"/>
  <c r="J19"/>
  <c r="J17"/>
  <c r="J12"/>
  <c r="J9"/>
  <c r="J8"/>
  <c r="M21" l="1"/>
  <c r="N21" s="1"/>
  <c r="O21"/>
  <c r="M70"/>
  <c r="N70" s="1"/>
  <c r="M104"/>
  <c r="N104" s="1"/>
  <c r="M133"/>
  <c r="N133" s="1"/>
  <c r="M18"/>
  <c r="N18" s="1"/>
  <c r="O30"/>
  <c r="M30"/>
  <c r="N30" s="1"/>
  <c r="M40"/>
  <c r="N40" s="1"/>
  <c r="M49"/>
  <c r="N49" s="1"/>
  <c r="M57"/>
  <c r="N57" s="1"/>
  <c r="O57"/>
  <c r="T57" s="1"/>
  <c r="O67"/>
  <c r="T67" s="1"/>
  <c r="M67"/>
  <c r="N67" s="1"/>
  <c r="M76"/>
  <c r="N76" s="1"/>
  <c r="O76"/>
  <c r="T76" s="1"/>
  <c r="O87"/>
  <c r="T87" s="1"/>
  <c r="M87"/>
  <c r="N87" s="1"/>
  <c r="M97"/>
  <c r="N97" s="1"/>
  <c r="O97"/>
  <c r="T97" s="1"/>
  <c r="M116"/>
  <c r="N116" s="1"/>
  <c r="V142"/>
  <c r="U142"/>
  <c r="V114"/>
  <c r="U114"/>
  <c r="M19"/>
  <c r="N19" s="1"/>
  <c r="M65"/>
  <c r="N65" s="1"/>
  <c r="M103"/>
  <c r="N103" s="1"/>
  <c r="M119"/>
  <c r="N119" s="1"/>
  <c r="M138"/>
  <c r="N138" s="1"/>
  <c r="O11"/>
  <c r="T11" s="1"/>
  <c r="M11"/>
  <c r="N11" s="1"/>
  <c r="M24"/>
  <c r="N24" s="1"/>
  <c r="M29"/>
  <c r="N29" s="1"/>
  <c r="M38"/>
  <c r="N38" s="1"/>
  <c r="M48"/>
  <c r="N48" s="1"/>
  <c r="M52"/>
  <c r="N52" s="1"/>
  <c r="M61"/>
  <c r="N61" s="1"/>
  <c r="M71"/>
  <c r="N71" s="1"/>
  <c r="M81"/>
  <c r="N81" s="1"/>
  <c r="M90"/>
  <c r="N90" s="1"/>
  <c r="M102"/>
  <c r="N102" s="1"/>
  <c r="M115"/>
  <c r="N115" s="1"/>
  <c r="O129"/>
  <c r="T129" s="1"/>
  <c r="M129"/>
  <c r="N129" s="1"/>
  <c r="M17"/>
  <c r="N17" s="1"/>
  <c r="O17"/>
  <c r="T17" s="1"/>
  <c r="M26"/>
  <c r="N26" s="1"/>
  <c r="M60"/>
  <c r="N60" s="1"/>
  <c r="M86"/>
  <c r="N86" s="1"/>
  <c r="M99"/>
  <c r="N99" s="1"/>
  <c r="M109"/>
  <c r="N109" s="1"/>
  <c r="M126"/>
  <c r="N126" s="1"/>
  <c r="M4"/>
  <c r="O4" s="1"/>
  <c r="M10"/>
  <c r="N10" s="1"/>
  <c r="M15"/>
  <c r="N15" s="1"/>
  <c r="M23"/>
  <c r="N23" s="1"/>
  <c r="O28"/>
  <c r="T28" s="1"/>
  <c r="M28"/>
  <c r="N28" s="1"/>
  <c r="M32"/>
  <c r="N32" s="1"/>
  <c r="M37"/>
  <c r="N37" s="1"/>
  <c r="M42"/>
  <c r="N42" s="1"/>
  <c r="O47"/>
  <c r="T47" s="1"/>
  <c r="M47"/>
  <c r="N47" s="1"/>
  <c r="M51"/>
  <c r="N51" s="1"/>
  <c r="M55"/>
  <c r="N55" s="1"/>
  <c r="M59"/>
  <c r="N59" s="1"/>
  <c r="M64"/>
  <c r="N64" s="1"/>
  <c r="M74"/>
  <c r="N74" s="1"/>
  <c r="O74"/>
  <c r="M80"/>
  <c r="N80" s="1"/>
  <c r="M84"/>
  <c r="N84" s="1"/>
  <c r="M89"/>
  <c r="N89" s="1"/>
  <c r="M93"/>
  <c r="N93" s="1"/>
  <c r="M101"/>
  <c r="N101" s="1"/>
  <c r="M107"/>
  <c r="N107" s="1"/>
  <c r="M113"/>
  <c r="N113" s="1"/>
  <c r="M120"/>
  <c r="N120" s="1"/>
  <c r="M127"/>
  <c r="N127" s="1"/>
  <c r="M134"/>
  <c r="N134" s="1"/>
  <c r="O144"/>
  <c r="T144" s="1"/>
  <c r="M144"/>
  <c r="N144" s="1"/>
  <c r="M148"/>
  <c r="N148" s="1"/>
  <c r="M12"/>
  <c r="N12" s="1"/>
  <c r="M22"/>
  <c r="N22" s="1"/>
  <c r="M46"/>
  <c r="N46" s="1"/>
  <c r="M78"/>
  <c r="N78" s="1"/>
  <c r="M98"/>
  <c r="N98" s="1"/>
  <c r="M108"/>
  <c r="N108" s="1"/>
  <c r="M122"/>
  <c r="N122" s="1"/>
  <c r="M135"/>
  <c r="N135" s="1"/>
  <c r="M141"/>
  <c r="N141" s="1"/>
  <c r="M7"/>
  <c r="N7" s="1"/>
  <c r="O14"/>
  <c r="M14"/>
  <c r="N14" s="1"/>
  <c r="M20"/>
  <c r="N20" s="1"/>
  <c r="O27"/>
  <c r="T27" s="1"/>
  <c r="M27"/>
  <c r="N27" s="1"/>
  <c r="M31"/>
  <c r="N31" s="1"/>
  <c r="M36"/>
  <c r="N36" s="1"/>
  <c r="M41"/>
  <c r="N41" s="1"/>
  <c r="M45"/>
  <c r="N45" s="1"/>
  <c r="M50"/>
  <c r="N50" s="1"/>
  <c r="M54"/>
  <c r="N54" s="1"/>
  <c r="M58"/>
  <c r="N58" s="1"/>
  <c r="O63"/>
  <c r="T63" s="1"/>
  <c r="M63"/>
  <c r="N63" s="1"/>
  <c r="M68"/>
  <c r="N68" s="1"/>
  <c r="M73"/>
  <c r="N73" s="1"/>
  <c r="M79"/>
  <c r="N79" s="1"/>
  <c r="O83"/>
  <c r="T83" s="1"/>
  <c r="M83"/>
  <c r="N83" s="1"/>
  <c r="M88"/>
  <c r="N88" s="1"/>
  <c r="M92"/>
  <c r="N92" s="1"/>
  <c r="M100"/>
  <c r="N100" s="1"/>
  <c r="M106"/>
  <c r="N106" s="1"/>
  <c r="M112"/>
  <c r="N112" s="1"/>
  <c r="M118"/>
  <c r="N118" s="1"/>
  <c r="M125"/>
  <c r="N125" s="1"/>
  <c r="M131"/>
  <c r="N131" s="1"/>
  <c r="M143"/>
  <c r="N143" s="1"/>
  <c r="O143"/>
  <c r="T143" s="1"/>
  <c r="M147"/>
  <c r="N147" s="1"/>
  <c r="M151"/>
  <c r="N151" s="1"/>
  <c r="V77"/>
  <c r="U77"/>
  <c r="M13"/>
  <c r="N13" s="1"/>
  <c r="M9"/>
  <c r="N9" s="1"/>
  <c r="M6"/>
  <c r="N6" s="1"/>
  <c r="M39"/>
  <c r="N39" s="1"/>
  <c r="M96"/>
  <c r="N96" s="1"/>
  <c r="O121"/>
  <c r="T121" s="1"/>
  <c r="M121"/>
  <c r="N121" s="1"/>
  <c r="M139"/>
  <c r="N139" s="1"/>
  <c r="M25"/>
  <c r="N25" s="1"/>
  <c r="M35"/>
  <c r="N35" s="1"/>
  <c r="O44"/>
  <c r="T44" s="1"/>
  <c r="M44"/>
  <c r="N44" s="1"/>
  <c r="M53"/>
  <c r="N53" s="1"/>
  <c r="M62"/>
  <c r="N62" s="1"/>
  <c r="M72"/>
  <c r="N72" s="1"/>
  <c r="M82"/>
  <c r="N82" s="1"/>
  <c r="M91"/>
  <c r="N91" s="1"/>
  <c r="M105"/>
  <c r="N105" s="1"/>
  <c r="M111"/>
  <c r="N111" s="1"/>
  <c r="O124"/>
  <c r="T124" s="1"/>
  <c r="M124"/>
  <c r="N124" s="1"/>
  <c r="M130"/>
  <c r="N130" s="1"/>
  <c r="O140"/>
  <c r="T140" s="1"/>
  <c r="M140"/>
  <c r="N140" s="1"/>
  <c r="M146"/>
  <c r="N146" s="1"/>
  <c r="M150"/>
  <c r="N150" s="1"/>
  <c r="V3"/>
  <c r="U3"/>
  <c r="O8"/>
  <c r="T8" s="1"/>
  <c r="M8"/>
  <c r="N8" s="1"/>
  <c r="M33"/>
  <c r="N33" s="1"/>
  <c r="M94"/>
  <c r="N94" s="1"/>
  <c r="O132"/>
  <c r="T132" s="1"/>
  <c r="M132"/>
  <c r="N132" s="1"/>
  <c r="M5"/>
  <c r="N5" s="1"/>
  <c r="M16"/>
  <c r="N16" s="1"/>
  <c r="M34"/>
  <c r="N34" s="1"/>
  <c r="O43"/>
  <c r="T43" s="1"/>
  <c r="M43"/>
  <c r="N43" s="1"/>
  <c r="M56"/>
  <c r="N56" s="1"/>
  <c r="M66"/>
  <c r="N66" s="1"/>
  <c r="O75"/>
  <c r="T75" s="1"/>
  <c r="M75"/>
  <c r="N75" s="1"/>
  <c r="M85"/>
  <c r="N85" s="1"/>
  <c r="O95"/>
  <c r="T95" s="1"/>
  <c r="M95"/>
  <c r="N95" s="1"/>
  <c r="M110"/>
  <c r="N110" s="1"/>
  <c r="M123"/>
  <c r="N123" s="1"/>
  <c r="M137"/>
  <c r="N137" s="1"/>
  <c r="M145"/>
  <c r="N145" s="1"/>
  <c r="M149"/>
  <c r="N149" s="1"/>
  <c r="O136"/>
  <c r="T136" s="1"/>
  <c r="M136"/>
  <c r="N136" s="1"/>
  <c r="M69"/>
  <c r="N69" s="1"/>
  <c r="J152"/>
  <c r="O146" l="1"/>
  <c r="T146" s="1"/>
  <c r="O32"/>
  <c r="T32" s="1"/>
  <c r="U32" s="1"/>
  <c r="O52"/>
  <c r="T52" s="1"/>
  <c r="U52" s="1"/>
  <c r="O6"/>
  <c r="T6" s="1"/>
  <c r="U6" s="1"/>
  <c r="O112"/>
  <c r="T112" s="1"/>
  <c r="O149"/>
  <c r="T149" s="1"/>
  <c r="U149" s="1"/>
  <c r="O53"/>
  <c r="T53" s="1"/>
  <c r="O39"/>
  <c r="T39" s="1"/>
  <c r="U39" s="1"/>
  <c r="O13"/>
  <c r="O151"/>
  <c r="T151" s="1"/>
  <c r="U151" s="1"/>
  <c r="O100"/>
  <c r="T100" s="1"/>
  <c r="U100" s="1"/>
  <c r="O68"/>
  <c r="T68" s="1"/>
  <c r="O58"/>
  <c r="O141"/>
  <c r="T141" s="1"/>
  <c r="U141" s="1"/>
  <c r="O22"/>
  <c r="T22" s="1"/>
  <c r="U22" s="1"/>
  <c r="O84"/>
  <c r="T84" s="1"/>
  <c r="O55"/>
  <c r="T55" s="1"/>
  <c r="O15"/>
  <c r="T15" s="1"/>
  <c r="O126"/>
  <c r="T126" s="1"/>
  <c r="O24"/>
  <c r="T24" s="1"/>
  <c r="O138"/>
  <c r="T138" s="1"/>
  <c r="O104"/>
  <c r="T104" s="1"/>
  <c r="U104" s="1"/>
  <c r="O134"/>
  <c r="T134" s="1"/>
  <c r="U134" s="1"/>
  <c r="O130"/>
  <c r="T130" s="1"/>
  <c r="O139"/>
  <c r="T139" s="1"/>
  <c r="O125"/>
  <c r="T125" s="1"/>
  <c r="U125" s="1"/>
  <c r="O40"/>
  <c r="T40" s="1"/>
  <c r="O41"/>
  <c r="T41" s="1"/>
  <c r="O135"/>
  <c r="T135" s="1"/>
  <c r="O93"/>
  <c r="T93" s="1"/>
  <c r="U93" s="1"/>
  <c r="O10"/>
  <c r="T10" s="1"/>
  <c r="U10" s="1"/>
  <c r="O90"/>
  <c r="O38"/>
  <c r="T4"/>
  <c r="V146"/>
  <c r="U146"/>
  <c r="U53"/>
  <c r="T13"/>
  <c r="U13" s="1"/>
  <c r="V41"/>
  <c r="U41"/>
  <c r="T74"/>
  <c r="U74" s="1"/>
  <c r="V17"/>
  <c r="U17"/>
  <c r="T90"/>
  <c r="U90" s="1"/>
  <c r="V124"/>
  <c r="U124"/>
  <c r="V44"/>
  <c r="U44"/>
  <c r="V121"/>
  <c r="U121"/>
  <c r="V83"/>
  <c r="U83"/>
  <c r="V63"/>
  <c r="U63"/>
  <c r="V141"/>
  <c r="V136"/>
  <c r="U136"/>
  <c r="V95"/>
  <c r="U95"/>
  <c r="V75"/>
  <c r="U75"/>
  <c r="V8"/>
  <c r="U8"/>
  <c r="O110"/>
  <c r="T110" s="1"/>
  <c r="O85"/>
  <c r="T85" s="1"/>
  <c r="O66"/>
  <c r="O16"/>
  <c r="T16" s="1"/>
  <c r="O150"/>
  <c r="T150" s="1"/>
  <c r="O105"/>
  <c r="T105" s="1"/>
  <c r="O82"/>
  <c r="O62"/>
  <c r="O25"/>
  <c r="T25" s="1"/>
  <c r="O9"/>
  <c r="T9" s="1"/>
  <c r="O147"/>
  <c r="T147" s="1"/>
  <c r="O131"/>
  <c r="T131" s="1"/>
  <c r="O118"/>
  <c r="T118" s="1"/>
  <c r="O106"/>
  <c r="T106" s="1"/>
  <c r="O92"/>
  <c r="T92" s="1"/>
  <c r="O73"/>
  <c r="O54"/>
  <c r="O45"/>
  <c r="T45" s="1"/>
  <c r="O36"/>
  <c r="T36" s="1"/>
  <c r="O122"/>
  <c r="T122" s="1"/>
  <c r="O98"/>
  <c r="O46"/>
  <c r="O12"/>
  <c r="T12" s="1"/>
  <c r="O127"/>
  <c r="T127" s="1"/>
  <c r="O113"/>
  <c r="T113" s="1"/>
  <c r="O101"/>
  <c r="O89"/>
  <c r="O80"/>
  <c r="T80" s="1"/>
  <c r="O64"/>
  <c r="T64" s="1"/>
  <c r="O37"/>
  <c r="O109"/>
  <c r="T109" s="1"/>
  <c r="O86"/>
  <c r="O26"/>
  <c r="O102"/>
  <c r="O81"/>
  <c r="O61"/>
  <c r="O48"/>
  <c r="T48" s="1"/>
  <c r="O29"/>
  <c r="O119"/>
  <c r="T119" s="1"/>
  <c r="O65"/>
  <c r="T65" s="1"/>
  <c r="O116"/>
  <c r="T116" s="1"/>
  <c r="O49"/>
  <c r="O133"/>
  <c r="T133" s="1"/>
  <c r="O70"/>
  <c r="O145"/>
  <c r="T145" s="1"/>
  <c r="O123"/>
  <c r="T123" s="1"/>
  <c r="O56"/>
  <c r="T56" s="1"/>
  <c r="O34"/>
  <c r="O5"/>
  <c r="T5" s="1"/>
  <c r="O94"/>
  <c r="O111"/>
  <c r="T111" s="1"/>
  <c r="O91"/>
  <c r="T91" s="1"/>
  <c r="O72"/>
  <c r="T72" s="1"/>
  <c r="O35"/>
  <c r="T35" s="1"/>
  <c r="O96"/>
  <c r="T96" s="1"/>
  <c r="O88"/>
  <c r="T88" s="1"/>
  <c r="O79"/>
  <c r="T79" s="1"/>
  <c r="O50"/>
  <c r="O31"/>
  <c r="T31" s="1"/>
  <c r="O20"/>
  <c r="T20" s="1"/>
  <c r="O7"/>
  <c r="T7" s="1"/>
  <c r="O108"/>
  <c r="T108" s="1"/>
  <c r="O78"/>
  <c r="O148"/>
  <c r="T148" s="1"/>
  <c r="O120"/>
  <c r="T120" s="1"/>
  <c r="O107"/>
  <c r="T107" s="1"/>
  <c r="O59"/>
  <c r="T59" s="1"/>
  <c r="O51"/>
  <c r="T51" s="1"/>
  <c r="O42"/>
  <c r="O23"/>
  <c r="T23" s="1"/>
  <c r="O99"/>
  <c r="T99" s="1"/>
  <c r="O60"/>
  <c r="T60" s="1"/>
  <c r="O115"/>
  <c r="T115" s="1"/>
  <c r="O71"/>
  <c r="T71" s="1"/>
  <c r="O103"/>
  <c r="T103" s="1"/>
  <c r="O19"/>
  <c r="T19" s="1"/>
  <c r="O18"/>
  <c r="V143"/>
  <c r="U143"/>
  <c r="T58"/>
  <c r="U58" s="1"/>
  <c r="U84"/>
  <c r="U126"/>
  <c r="V52"/>
  <c r="T38"/>
  <c r="U38" s="1"/>
  <c r="V138"/>
  <c r="U138"/>
  <c r="V97"/>
  <c r="U97"/>
  <c r="V76"/>
  <c r="U76"/>
  <c r="V57"/>
  <c r="U57"/>
  <c r="V40"/>
  <c r="U40"/>
  <c r="T21"/>
  <c r="U21" s="1"/>
  <c r="V43"/>
  <c r="U43"/>
  <c r="V139"/>
  <c r="U139"/>
  <c r="V151"/>
  <c r="V68"/>
  <c r="U68"/>
  <c r="V93"/>
  <c r="V140"/>
  <c r="U140"/>
  <c r="V39"/>
  <c r="V27"/>
  <c r="U27"/>
  <c r="T14"/>
  <c r="U14" s="1"/>
  <c r="V144"/>
  <c r="U144"/>
  <c r="V55"/>
  <c r="U55"/>
  <c r="V47"/>
  <c r="U47"/>
  <c r="V28"/>
  <c r="U28"/>
  <c r="U15"/>
  <c r="N4"/>
  <c r="N152" s="1"/>
  <c r="M152"/>
  <c r="V129"/>
  <c r="U129"/>
  <c r="V11"/>
  <c r="U11"/>
  <c r="V87"/>
  <c r="U87"/>
  <c r="V67"/>
  <c r="U67"/>
  <c r="T30"/>
  <c r="U30" s="1"/>
  <c r="O69"/>
  <c r="T69" s="1"/>
  <c r="O137"/>
  <c r="T137" s="1"/>
  <c r="O33"/>
  <c r="T33" s="1"/>
  <c r="V132"/>
  <c r="U132"/>
  <c r="V130"/>
  <c r="U130"/>
  <c r="V112"/>
  <c r="U112"/>
  <c r="V135"/>
  <c r="U135"/>
  <c r="V24"/>
  <c r="U24"/>
  <c r="V32" l="1"/>
  <c r="V10"/>
  <c r="V134"/>
  <c r="V100"/>
  <c r="V149"/>
  <c r="V104"/>
  <c r="V125"/>
  <c r="V15"/>
  <c r="V126"/>
  <c r="V84"/>
  <c r="V53"/>
  <c r="V21"/>
  <c r="V69"/>
  <c r="U69"/>
  <c r="T18"/>
  <c r="U18" s="1"/>
  <c r="V115"/>
  <c r="U115"/>
  <c r="V42"/>
  <c r="T42"/>
  <c r="U42" s="1"/>
  <c r="V120"/>
  <c r="U120"/>
  <c r="V7"/>
  <c r="U7"/>
  <c r="V79"/>
  <c r="U79"/>
  <c r="V72"/>
  <c r="U72"/>
  <c r="T94"/>
  <c r="U94" s="1"/>
  <c r="V123"/>
  <c r="U123"/>
  <c r="T49"/>
  <c r="U49" s="1"/>
  <c r="T29"/>
  <c r="U29" s="1"/>
  <c r="T102"/>
  <c r="U102" s="1"/>
  <c r="V37"/>
  <c r="T37"/>
  <c r="U37" s="1"/>
  <c r="T101"/>
  <c r="U101" s="1"/>
  <c r="T46"/>
  <c r="U46" s="1"/>
  <c r="V45"/>
  <c r="U45"/>
  <c r="V106"/>
  <c r="U106"/>
  <c r="V9"/>
  <c r="U9"/>
  <c r="V105"/>
  <c r="U105"/>
  <c r="V85"/>
  <c r="U85"/>
  <c r="V137"/>
  <c r="U137"/>
  <c r="V71"/>
  <c r="U71"/>
  <c r="V23"/>
  <c r="U23"/>
  <c r="V107"/>
  <c r="U107"/>
  <c r="V108"/>
  <c r="U108"/>
  <c r="T50"/>
  <c r="U50" s="1"/>
  <c r="V50"/>
  <c r="V35"/>
  <c r="U35"/>
  <c r="V56"/>
  <c r="U56"/>
  <c r="V133"/>
  <c r="U133"/>
  <c r="V119"/>
  <c r="U119"/>
  <c r="V81"/>
  <c r="T81"/>
  <c r="U81" s="1"/>
  <c r="V109"/>
  <c r="U109"/>
  <c r="V89"/>
  <c r="T89"/>
  <c r="U89" s="1"/>
  <c r="V12"/>
  <c r="U12"/>
  <c r="V36"/>
  <c r="U36"/>
  <c r="V92"/>
  <c r="U92"/>
  <c r="V147"/>
  <c r="U147"/>
  <c r="T82"/>
  <c r="U82" s="1"/>
  <c r="V82"/>
  <c r="T66"/>
  <c r="U66" s="1"/>
  <c r="V4"/>
  <c r="U4"/>
  <c r="V14"/>
  <c r="V22"/>
  <c r="V90"/>
  <c r="V74"/>
  <c r="V33"/>
  <c r="U33"/>
  <c r="V103"/>
  <c r="U103"/>
  <c r="V99"/>
  <c r="U99"/>
  <c r="V59"/>
  <c r="U59"/>
  <c r="T78"/>
  <c r="U78" s="1"/>
  <c r="V31"/>
  <c r="U31"/>
  <c r="V96"/>
  <c r="U96"/>
  <c r="V111"/>
  <c r="U111"/>
  <c r="T34"/>
  <c r="U34" s="1"/>
  <c r="V70"/>
  <c r="T70"/>
  <c r="U70" s="1"/>
  <c r="V65"/>
  <c r="U65"/>
  <c r="T61"/>
  <c r="U61" s="1"/>
  <c r="V86"/>
  <c r="T86"/>
  <c r="U86" s="1"/>
  <c r="V80"/>
  <c r="U80"/>
  <c r="V127"/>
  <c r="U127"/>
  <c r="V122"/>
  <c r="U122"/>
  <c r="T73"/>
  <c r="U73" s="1"/>
  <c r="V131"/>
  <c r="U131"/>
  <c r="T62"/>
  <c r="U62" s="1"/>
  <c r="V16"/>
  <c r="U16"/>
  <c r="V19"/>
  <c r="U19"/>
  <c r="V60"/>
  <c r="U60"/>
  <c r="V51"/>
  <c r="U51"/>
  <c r="V148"/>
  <c r="U148"/>
  <c r="V20"/>
  <c r="U20"/>
  <c r="V88"/>
  <c r="U88"/>
  <c r="V91"/>
  <c r="U91"/>
  <c r="V5"/>
  <c r="U5"/>
  <c r="V145"/>
  <c r="U145"/>
  <c r="V116"/>
  <c r="U116"/>
  <c r="V48"/>
  <c r="U48"/>
  <c r="V26"/>
  <c r="T26"/>
  <c r="U26" s="1"/>
  <c r="V64"/>
  <c r="U64"/>
  <c r="V113"/>
  <c r="U113"/>
  <c r="T98"/>
  <c r="U98" s="1"/>
  <c r="V54"/>
  <c r="T54"/>
  <c r="U54" s="1"/>
  <c r="V118"/>
  <c r="U118"/>
  <c r="V25"/>
  <c r="U25"/>
  <c r="V150"/>
  <c r="U150"/>
  <c r="V110"/>
  <c r="U110"/>
  <c r="O152"/>
  <c r="V6"/>
  <c r="V30"/>
  <c r="V38"/>
  <c r="V58"/>
  <c r="V13"/>
  <c r="V101" l="1"/>
  <c r="V49"/>
  <c r="V94"/>
  <c r="U152"/>
  <c r="V61"/>
  <c r="T152"/>
  <c r="V66"/>
  <c r="V46"/>
  <c r="V29"/>
  <c r="V18"/>
  <c r="V98"/>
  <c r="V62"/>
  <c r="V73"/>
  <c r="V34"/>
  <c r="V78"/>
  <c r="V102"/>
  <c r="V152" l="1"/>
</calcChain>
</file>

<file path=xl/sharedStrings.xml><?xml version="1.0" encoding="utf-8"?>
<sst xmlns="http://schemas.openxmlformats.org/spreadsheetml/2006/main" count="2600" uniqueCount="1130">
  <si>
    <t>Registrar ID</t>
  </si>
  <si>
    <t>EA Code</t>
  </si>
  <si>
    <t>No. of Aadhaar generated count for Phase III</t>
  </si>
  <si>
    <t>CEL Phase III</t>
  </si>
  <si>
    <t>No. of Demographic Aadhaar generated</t>
  </si>
  <si>
    <t>No. of Aadhaar generated count for Phase IV</t>
  </si>
  <si>
    <t>CEL Phase IV</t>
  </si>
  <si>
    <t>No. of Biometrric Aadhaar generated count</t>
  </si>
  <si>
    <t>Mandatory BIO Update &lt;= 5</t>
  </si>
  <si>
    <t>Mandatory BIO Update &gt; 5</t>
  </si>
  <si>
    <t>EA_Name</t>
  </si>
  <si>
    <t>Reg_name</t>
  </si>
  <si>
    <t>000</t>
  </si>
  <si>
    <t>001</t>
  </si>
  <si>
    <t>101</t>
  </si>
  <si>
    <t>102</t>
  </si>
  <si>
    <t>103</t>
  </si>
  <si>
    <t>105</t>
  </si>
  <si>
    <t>106</t>
  </si>
  <si>
    <t>108</t>
  </si>
  <si>
    <t>111</t>
  </si>
  <si>
    <t>116</t>
  </si>
  <si>
    <t>118</t>
  </si>
  <si>
    <t>124</t>
  </si>
  <si>
    <t>125</t>
  </si>
  <si>
    <t>126</t>
  </si>
  <si>
    <t>127</t>
  </si>
  <si>
    <t>129</t>
  </si>
  <si>
    <t>130</t>
  </si>
  <si>
    <t>132</t>
  </si>
  <si>
    <t>134</t>
  </si>
  <si>
    <t>135</t>
  </si>
  <si>
    <t>138</t>
  </si>
  <si>
    <t>143</t>
  </si>
  <si>
    <t>145</t>
  </si>
  <si>
    <t>146</t>
  </si>
  <si>
    <t>147</t>
  </si>
  <si>
    <t>148</t>
  </si>
  <si>
    <t>149</t>
  </si>
  <si>
    <t>150</t>
  </si>
  <si>
    <t>151</t>
  </si>
  <si>
    <t>153</t>
  </si>
  <si>
    <t>154</t>
  </si>
  <si>
    <t>156</t>
  </si>
  <si>
    <t>157</t>
  </si>
  <si>
    <t>158</t>
  </si>
  <si>
    <t>159</t>
  </si>
  <si>
    <t>160</t>
  </si>
  <si>
    <t>161</t>
  </si>
  <si>
    <t>162</t>
  </si>
  <si>
    <t>163</t>
  </si>
  <si>
    <t>164</t>
  </si>
  <si>
    <t>165</t>
  </si>
  <si>
    <t>166</t>
  </si>
  <si>
    <t>167</t>
  </si>
  <si>
    <t>169</t>
  </si>
  <si>
    <t>171</t>
  </si>
  <si>
    <t>208</t>
  </si>
  <si>
    <t>212</t>
  </si>
  <si>
    <t>213</t>
  </si>
  <si>
    <t>214</t>
  </si>
  <si>
    <t>217</t>
  </si>
  <si>
    <t>218</t>
  </si>
  <si>
    <t>604</t>
  </si>
  <si>
    <t>619</t>
  </si>
  <si>
    <t>620</t>
  </si>
  <si>
    <t>623</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</si>
  <si>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</si>
  <si>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</si>
  <si>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</si>
  <si>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</si>
  <si>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</si>
  <si>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</si>
  <si>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</si>
  <si>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</si>
  <si>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</si>
  <si>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</si>
  <si>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</si>
  <si>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</si>
  <si>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</si>
  <si>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</si>
  <si>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</si>
  <si>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</si>
  <si>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</si>
  <si>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</si>
  <si>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</si>
  <si>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</si>
  <si>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</si>
  <si>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</si>
  <si>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</si>
  <si>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</si>
  <si>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</si>
  <si>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</si>
  <si>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</si>
  <si>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</si>
  <si>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</si>
  <si>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</si>
  <si>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</si>
  <si>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</si>
  <si>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</si>
  <si>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</si>
  <si>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</si>
  <si>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664</t>
  </si>
  <si>
    <t>667</t>
  </si>
  <si>
    <t>670</t>
  </si>
  <si>
    <t>671</t>
  </si>
  <si>
    <t>696</t>
  </si>
  <si>
    <t>702</t>
  </si>
  <si>
    <t>804</t>
  </si>
  <si>
    <t>805</t>
  </si>
  <si>
    <t>806</t>
  </si>
  <si>
    <t>807</t>
  </si>
  <si>
    <t>808</t>
  </si>
  <si>
    <t>810</t>
  </si>
  <si>
    <t>811</t>
  </si>
  <si>
    <t>812</t>
  </si>
  <si>
    <t>813</t>
  </si>
  <si>
    <t>814</t>
  </si>
  <si>
    <t>815</t>
  </si>
  <si>
    <t>816</t>
  </si>
  <si>
    <t>818</t>
  </si>
  <si>
    <t>820</t>
  </si>
  <si>
    <t>821</t>
  </si>
  <si>
    <t>826</t>
  </si>
  <si>
    <t>830</t>
  </si>
  <si>
    <t>833</t>
  </si>
  <si>
    <t>840</t>
  </si>
  <si>
    <t>841</t>
  </si>
  <si>
    <t>843</t>
  </si>
  <si>
    <t>844</t>
  </si>
  <si>
    <t>854</t>
  </si>
  <si>
    <t>856</t>
  </si>
  <si>
    <t>867</t>
  </si>
  <si>
    <t>871</t>
  </si>
  <si>
    <t>873</t>
  </si>
  <si>
    <t>952</t>
  </si>
  <si>
    <t>955</t>
  </si>
  <si>
    <t>957</t>
  </si>
  <si>
    <t>964</t>
  </si>
  <si>
    <t>975</t>
  </si>
  <si>
    <t>977</t>
  </si>
  <si>
    <t>979</t>
  </si>
  <si>
    <t>984</t>
  </si>
  <si>
    <t>985</t>
  </si>
  <si>
    <t>986</t>
  </si>
  <si>
    <t>989</t>
  </si>
  <si>
    <t>997</t>
  </si>
  <si>
    <t>0000</t>
  </si>
  <si>
    <t>0002</t>
  </si>
  <si>
    <t>0003</t>
  </si>
  <si>
    <t>0004</t>
  </si>
  <si>
    <t>0005</t>
  </si>
  <si>
    <t>0006</t>
  </si>
  <si>
    <t>0007</t>
  </si>
  <si>
    <t>0008</t>
  </si>
  <si>
    <t>0009</t>
  </si>
  <si>
    <t>0010</t>
  </si>
  <si>
    <t>0011</t>
  </si>
  <si>
    <t>0012</t>
  </si>
  <si>
    <t>0013</t>
  </si>
  <si>
    <t>0101</t>
  </si>
  <si>
    <t>0102</t>
  </si>
  <si>
    <t>0972</t>
  </si>
  <si>
    <t>2309</t>
  </si>
  <si>
    <t>0105</t>
  </si>
  <si>
    <t>2092</t>
  </si>
  <si>
    <t>2093</t>
  </si>
  <si>
    <t>2094</t>
  </si>
  <si>
    <t>2095</t>
  </si>
  <si>
    <t>2096</t>
  </si>
  <si>
    <t>2097</t>
  </si>
  <si>
    <t>2098</t>
  </si>
  <si>
    <t>2099</t>
  </si>
  <si>
    <t>2100</t>
  </si>
  <si>
    <t>2101</t>
  </si>
  <si>
    <t>2102</t>
  </si>
  <si>
    <t>2103</t>
  </si>
  <si>
    <t>2104</t>
  </si>
  <si>
    <t>2105</t>
  </si>
  <si>
    <t>2106</t>
  </si>
  <si>
    <t>2107</t>
  </si>
  <si>
    <t>2108</t>
  </si>
  <si>
    <t>2109</t>
  </si>
  <si>
    <t>2110</t>
  </si>
  <si>
    <t>2111</t>
  </si>
  <si>
    <t>2112</t>
  </si>
  <si>
    <t>2091</t>
  </si>
  <si>
    <t>0111</t>
  </si>
  <si>
    <t>2179</t>
  </si>
  <si>
    <t>2180</t>
  </si>
  <si>
    <t>2181</t>
  </si>
  <si>
    <t>2182</t>
  </si>
  <si>
    <t>2183</t>
  </si>
  <si>
    <t>2184</t>
  </si>
  <si>
    <t>2185</t>
  </si>
  <si>
    <t>2186</t>
  </si>
  <si>
    <t>2783</t>
  </si>
  <si>
    <t>2803</t>
  </si>
  <si>
    <t>0124</t>
  </si>
  <si>
    <t>0125</t>
  </si>
  <si>
    <t>0126</t>
  </si>
  <si>
    <t>2006</t>
  </si>
  <si>
    <t>0129</t>
  </si>
  <si>
    <t>2086</t>
  </si>
  <si>
    <t>0130</t>
  </si>
  <si>
    <t>2076</t>
  </si>
  <si>
    <t>2003</t>
  </si>
  <si>
    <t>0134</t>
  </si>
  <si>
    <t>2820</t>
  </si>
  <si>
    <t>0138</t>
  </si>
  <si>
    <t>0143</t>
  </si>
  <si>
    <t>2543</t>
  </si>
  <si>
    <t>2314</t>
  </si>
  <si>
    <t>2465</t>
  </si>
  <si>
    <t>2289</t>
  </si>
  <si>
    <t>2283</t>
  </si>
  <si>
    <t>2284</t>
  </si>
  <si>
    <t>2560</t>
  </si>
  <si>
    <t>2507</t>
  </si>
  <si>
    <t>2441</t>
  </si>
  <si>
    <t>2394</t>
  </si>
  <si>
    <t>2348</t>
  </si>
  <si>
    <t>2382</t>
  </si>
  <si>
    <t>2365</t>
  </si>
  <si>
    <t>2272</t>
  </si>
  <si>
    <t>2352</t>
  </si>
  <si>
    <t>2354</t>
  </si>
  <si>
    <t>2356</t>
  </si>
  <si>
    <t>2347</t>
  </si>
  <si>
    <t>2335</t>
  </si>
  <si>
    <t>2339</t>
  </si>
  <si>
    <t>2417</t>
  </si>
  <si>
    <t>2430</t>
  </si>
  <si>
    <t>2362</t>
  </si>
  <si>
    <t>2376</t>
  </si>
  <si>
    <t>0166</t>
  </si>
  <si>
    <t>0167</t>
  </si>
  <si>
    <t>0169</t>
  </si>
  <si>
    <t>0171</t>
  </si>
  <si>
    <t>2192</t>
  </si>
  <si>
    <t>2193</t>
  </si>
  <si>
    <t>2214</t>
  </si>
  <si>
    <t>2219</t>
  </si>
  <si>
    <t>2222</t>
  </si>
  <si>
    <t>2224</t>
  </si>
  <si>
    <t>2229</t>
  </si>
  <si>
    <t>2231</t>
  </si>
  <si>
    <t>2232</t>
  </si>
  <si>
    <t>2234</t>
  </si>
  <si>
    <t>2235</t>
  </si>
  <si>
    <t>2240</t>
  </si>
  <si>
    <t>2244</t>
  </si>
  <si>
    <t>2246</t>
  </si>
  <si>
    <t>2249</t>
  </si>
  <si>
    <t>2258</t>
  </si>
  <si>
    <t>2266</t>
  </si>
  <si>
    <t>2267</t>
  </si>
  <si>
    <t>2268</t>
  </si>
  <si>
    <t>0213</t>
  </si>
  <si>
    <t>2009</t>
  </si>
  <si>
    <t>2206</t>
  </si>
  <si>
    <t>2207</t>
  </si>
  <si>
    <t>2208</t>
  </si>
  <si>
    <t>2209</t>
  </si>
  <si>
    <t>2210</t>
  </si>
  <si>
    <t>2211</t>
  </si>
  <si>
    <t>2212</t>
  </si>
  <si>
    <t>2213</t>
  </si>
  <si>
    <t>0217</t>
  </si>
  <si>
    <t>0218</t>
  </si>
  <si>
    <t>0604</t>
  </si>
  <si>
    <t>0619</t>
  </si>
  <si>
    <t>0620</t>
  </si>
  <si>
    <t>2770</t>
  </si>
  <si>
    <t>0623</t>
  </si>
  <si>
    <t>2739</t>
  </si>
  <si>
    <t>0628</t>
  </si>
  <si>
    <t>0629</t>
  </si>
  <si>
    <t>0630</t>
  </si>
  <si>
    <t>0631</t>
  </si>
  <si>
    <t>0632</t>
  </si>
  <si>
    <t>0633</t>
  </si>
  <si>
    <t>0634</t>
  </si>
  <si>
    <t>0635</t>
  </si>
  <si>
    <t>0636</t>
  </si>
  <si>
    <t>0637</t>
  </si>
  <si>
    <t>0638</t>
  </si>
  <si>
    <t>0639</t>
  </si>
  <si>
    <t>0640</t>
  </si>
  <si>
    <t>0641</t>
  </si>
  <si>
    <t>0642</t>
  </si>
  <si>
    <t>0643</t>
  </si>
  <si>
    <t>0644</t>
  </si>
  <si>
    <t>0645</t>
  </si>
  <si>
    <t>0646</t>
  </si>
  <si>
    <t>0647</t>
  </si>
  <si>
    <t>0648</t>
  </si>
  <si>
    <t>2765</t>
  </si>
  <si>
    <t>0649</t>
  </si>
  <si>
    <t>2758</t>
  </si>
  <si>
    <t>2759</t>
  </si>
  <si>
    <t>2761</t>
  </si>
  <si>
    <t>0650</t>
  </si>
  <si>
    <t>2767</t>
  </si>
  <si>
    <t>2769</t>
  </si>
  <si>
    <t>0651</t>
  </si>
  <si>
    <t>0652</t>
  </si>
  <si>
    <t>0653</t>
  </si>
  <si>
    <t>0654</t>
  </si>
  <si>
    <t>2740</t>
  </si>
  <si>
    <t>2742</t>
  </si>
  <si>
    <t>2746</t>
  </si>
  <si>
    <t>2751</t>
  </si>
  <si>
    <t>2752</t>
  </si>
  <si>
    <t>2753</t>
  </si>
  <si>
    <t>2754</t>
  </si>
  <si>
    <t>2755</t>
  </si>
  <si>
    <t>2756</t>
  </si>
  <si>
    <t>2823</t>
  </si>
  <si>
    <t>2824</t>
  </si>
  <si>
    <t>2825</t>
  </si>
  <si>
    <t>2826</t>
  </si>
  <si>
    <t>2827</t>
  </si>
  <si>
    <t>2828</t>
  </si>
  <si>
    <t>2829</t>
  </si>
  <si>
    <t>2830</t>
  </si>
  <si>
    <t>2831</t>
  </si>
  <si>
    <t>2832</t>
  </si>
  <si>
    <t>2833</t>
  </si>
  <si>
    <t>2834</t>
  </si>
  <si>
    <t>2835</t>
  </si>
  <si>
    <t>2836</t>
  </si>
  <si>
    <t>2837</t>
  </si>
  <si>
    <t>2838</t>
  </si>
  <si>
    <t>0655</t>
  </si>
  <si>
    <t>2734</t>
  </si>
  <si>
    <t>0656</t>
  </si>
  <si>
    <t>2897</t>
  </si>
  <si>
    <t>0657</t>
  </si>
  <si>
    <t>2738</t>
  </si>
  <si>
    <t>0658</t>
  </si>
  <si>
    <t>2762</t>
  </si>
  <si>
    <t>2763</t>
  </si>
  <si>
    <t>0659</t>
  </si>
  <si>
    <t>2771</t>
  </si>
  <si>
    <t>0660</t>
  </si>
  <si>
    <t>0661</t>
  </si>
  <si>
    <t>0662</t>
  </si>
  <si>
    <t>2766</t>
  </si>
  <si>
    <t>0664</t>
  </si>
  <si>
    <t>0667</t>
  </si>
  <si>
    <t>0670</t>
  </si>
  <si>
    <t>0671</t>
  </si>
  <si>
    <t>0696</t>
  </si>
  <si>
    <t>2839</t>
  </si>
  <si>
    <t>2840</t>
  </si>
  <si>
    <t>2842</t>
  </si>
  <si>
    <t>2843</t>
  </si>
  <si>
    <t>2844</t>
  </si>
  <si>
    <t>2845</t>
  </si>
  <si>
    <t>2846</t>
  </si>
  <si>
    <t>2847</t>
  </si>
  <si>
    <t>2848</t>
  </si>
  <si>
    <t>2852</t>
  </si>
  <si>
    <t>2855</t>
  </si>
  <si>
    <t>2856</t>
  </si>
  <si>
    <t>2857</t>
  </si>
  <si>
    <t>2858</t>
  </si>
  <si>
    <t>2859</t>
  </si>
  <si>
    <t>2860</t>
  </si>
  <si>
    <t>2864</t>
  </si>
  <si>
    <t>2865</t>
  </si>
  <si>
    <t>2866</t>
  </si>
  <si>
    <t>0804</t>
  </si>
  <si>
    <t>2707</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</si>
  <si>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</si>
  <si>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</si>
  <si>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</si>
  <si>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</si>
  <si>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</si>
  <si>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</si>
  <si>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</si>
  <si>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</si>
  <si>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</si>
  <si>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</si>
  <si>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</si>
  <si>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</si>
  <si>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</si>
  <si>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</si>
  <si>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</si>
  <si>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</si>
  <si>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</si>
  <si>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</si>
  <si>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</si>
  <si>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</si>
  <si>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</si>
  <si>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0805</t>
  </si>
  <si>
    <t>0806</t>
  </si>
  <si>
    <t>0807</t>
  </si>
  <si>
    <t>0808</t>
  </si>
  <si>
    <t>0810</t>
  </si>
  <si>
    <t>0811</t>
  </si>
  <si>
    <t>0812</t>
  </si>
  <si>
    <t>0813</t>
  </si>
  <si>
    <t>2017</t>
  </si>
  <si>
    <t>0815</t>
  </si>
  <si>
    <t>2052</t>
  </si>
  <si>
    <t>2081</t>
  </si>
  <si>
    <t>0820</t>
  </si>
  <si>
    <t>0821</t>
  </si>
  <si>
    <t>0826</t>
  </si>
  <si>
    <t>0830</t>
  </si>
  <si>
    <t>2363</t>
  </si>
  <si>
    <t>0840</t>
  </si>
  <si>
    <t>2708</t>
  </si>
  <si>
    <t>2709</t>
  </si>
  <si>
    <t>0843</t>
  </si>
  <si>
    <t>0844</t>
  </si>
  <si>
    <t>0854</t>
  </si>
  <si>
    <t>0856</t>
  </si>
  <si>
    <t>0867</t>
  </si>
  <si>
    <t>0871</t>
  </si>
  <si>
    <t>0873</t>
  </si>
  <si>
    <t>2147</t>
  </si>
  <si>
    <t>2148</t>
  </si>
  <si>
    <t>2150</t>
  </si>
  <si>
    <t>2151</t>
  </si>
  <si>
    <t>2153</t>
  </si>
  <si>
    <t>2154</t>
  </si>
  <si>
    <t>2158</t>
  </si>
  <si>
    <t>2159</t>
  </si>
  <si>
    <t>2160</t>
  </si>
  <si>
    <t>2161</t>
  </si>
  <si>
    <t>2162</t>
  </si>
  <si>
    <t>2163</t>
  </si>
  <si>
    <t>2164</t>
  </si>
  <si>
    <t>2165</t>
  </si>
  <si>
    <t>2166</t>
  </si>
  <si>
    <t>0955</t>
  </si>
  <si>
    <t>0957</t>
  </si>
  <si>
    <t>2194</t>
  </si>
  <si>
    <t>2196</t>
  </si>
  <si>
    <t>2197</t>
  </si>
  <si>
    <t>2199</t>
  </si>
  <si>
    <t>2201</t>
  </si>
  <si>
    <t>2202</t>
  </si>
  <si>
    <t>2203</t>
  </si>
  <si>
    <t>2204</t>
  </si>
  <si>
    <t>2205</t>
  </si>
  <si>
    <t>0975</t>
  </si>
  <si>
    <t>0977</t>
  </si>
  <si>
    <t>0979</t>
  </si>
  <si>
    <t>0984</t>
  </si>
  <si>
    <t>0985</t>
  </si>
  <si>
    <t>2084</t>
  </si>
  <si>
    <t>0989</t>
  </si>
  <si>
    <t>0997</t>
  </si>
  <si>
    <t>155</t>
  </si>
  <si>
    <t>206</t>
  </si>
  <si>
    <t>2492</t>
  </si>
  <si>
    <t>2189</t>
  </si>
  <si>
    <t>2841</t>
  </si>
  <si>
    <t>2849</t>
  </si>
  <si>
    <t>2853</t>
  </si>
  <si>
    <t>2854</t>
  </si>
  <si>
    <t>2861</t>
  </si>
  <si>
    <t>S.No</t>
  </si>
  <si>
    <t>152</t>
  </si>
  <si>
    <t>514</t>
  </si>
  <si>
    <t>688</t>
  </si>
  <si>
    <t>2777</t>
  </si>
  <si>
    <t>2778</t>
  </si>
  <si>
    <t>2780</t>
  </si>
  <si>
    <t>2781</t>
  </si>
  <si>
    <t>2784</t>
  </si>
  <si>
    <t>2785</t>
  </si>
  <si>
    <t>2786</t>
  </si>
  <si>
    <t>2787</t>
  </si>
  <si>
    <t>2789</t>
  </si>
  <si>
    <t>2792</t>
  </si>
  <si>
    <t>2794</t>
  </si>
  <si>
    <t>2799</t>
  </si>
  <si>
    <t>2804</t>
  </si>
  <si>
    <t>2497</t>
  </si>
  <si>
    <t>2262</t>
  </si>
  <si>
    <t>0514</t>
  </si>
  <si>
    <t>2741</t>
  </si>
  <si>
    <t>0688</t>
  </si>
  <si>
    <t>2793</t>
  </si>
  <si>
    <t>UIDAI-Registrar</t>
  </si>
  <si>
    <t>UIDAI-EA</t>
  </si>
  <si>
    <t>RO Bangalore</t>
  </si>
  <si>
    <t>RO Chandigarh</t>
  </si>
  <si>
    <t>RO Delhi</t>
  </si>
  <si>
    <t>RO Hyderabad</t>
  </si>
  <si>
    <t>RO Lucknow</t>
  </si>
  <si>
    <t>RO Guwahati</t>
  </si>
  <si>
    <t>RO Ranchi</t>
  </si>
  <si>
    <t>Tech Centre</t>
  </si>
  <si>
    <t>RO Mumbai</t>
  </si>
  <si>
    <t>UIDAI Camp Office Patna</t>
  </si>
  <si>
    <t>UID ASK</t>
  </si>
  <si>
    <t>UID02</t>
  </si>
  <si>
    <t>UID01</t>
  </si>
  <si>
    <t>Jammu and Kashmir Bank</t>
  </si>
  <si>
    <t>J &amp; K Bank</t>
  </si>
  <si>
    <t>Govt of Himachal Pradesh</t>
  </si>
  <si>
    <t>FCS Govt of Punjab</t>
  </si>
  <si>
    <t>Punjab State e- Governance Society</t>
  </si>
  <si>
    <t>Govt. of Uttarkhand</t>
  </si>
  <si>
    <t>Department of Information Technology</t>
  </si>
  <si>
    <t>FCR Govt of Haryana</t>
  </si>
  <si>
    <t>District IT Society Ambala</t>
  </si>
  <si>
    <t>District IT Society Bhiwani</t>
  </si>
  <si>
    <t>District IT Society Faridabad</t>
  </si>
  <si>
    <t>District IT Society Fatehabad</t>
  </si>
  <si>
    <t>District IT Society Gurgaon</t>
  </si>
  <si>
    <t>District IT Society Hisar</t>
  </si>
  <si>
    <t>District IT Society Jhajjar</t>
  </si>
  <si>
    <t>District IT Society Jind</t>
  </si>
  <si>
    <t>District IT Society Kaithal</t>
  </si>
  <si>
    <t>District IT Society Karnal</t>
  </si>
  <si>
    <t>District IT Society Kurukshetra</t>
  </si>
  <si>
    <t>District IT Society Mahendragarh</t>
  </si>
  <si>
    <t>District IT Society Mewat</t>
  </si>
  <si>
    <t>District IT Society Palwal</t>
  </si>
  <si>
    <t>District IT Society Panchkula</t>
  </si>
  <si>
    <t>District IT Society Panipat</t>
  </si>
  <si>
    <t>District IT Society Rewari</t>
  </si>
  <si>
    <t>District IT Society Rohtak</t>
  </si>
  <si>
    <t>District IT Society Sirsa</t>
  </si>
  <si>
    <t>District IT Society Sonipat</t>
  </si>
  <si>
    <t>District IT Society Yamuna Nagar</t>
  </si>
  <si>
    <t>Dept of ITC Govt of Rajasthan</t>
  </si>
  <si>
    <t>Rajcomp Info Services Ltd</t>
  </si>
  <si>
    <t>Govt of Sikkim - Dept of Econo</t>
  </si>
  <si>
    <t>Department of Economics Statistics  Monitoring and Evaluation DESME</t>
  </si>
  <si>
    <t>RDD Govt of Tripura</t>
  </si>
  <si>
    <t>Deputy Commissioner Dima Hasao</t>
  </si>
  <si>
    <t>Govt of Gujarat</t>
  </si>
  <si>
    <t xml:space="preserve">Gujarat Social Infrastructure Development Society </t>
  </si>
  <si>
    <t>UT Of Daman and Diu</t>
  </si>
  <si>
    <t>UT of Daman and Diu</t>
  </si>
  <si>
    <t>UT Govt. Of Dadra &amp; Nagar Haveli</t>
  </si>
  <si>
    <t>Administration of DNH</t>
  </si>
  <si>
    <t>Govt of Maharashtra</t>
  </si>
  <si>
    <t>Mahaonline Limited</t>
  </si>
  <si>
    <t xml:space="preserve">Govt of Karnataka </t>
  </si>
  <si>
    <t>EDCS GOK</t>
  </si>
  <si>
    <t>Govt of Goa</t>
  </si>
  <si>
    <t>M/s. Goa Electronics Ltd</t>
  </si>
  <si>
    <t>Govt of Kerala</t>
  </si>
  <si>
    <t>Akshaya</t>
  </si>
  <si>
    <t>UT of Puducherry</t>
  </si>
  <si>
    <t>Planning and Research Department</t>
  </si>
  <si>
    <t>Civil Supplies - A&amp;N Islands</t>
  </si>
  <si>
    <t>Govt of UT of Chandigarh</t>
  </si>
  <si>
    <t xml:space="preserve">Odisha Computer Application Center </t>
  </si>
  <si>
    <t>Odisha Computer Appliation Centre</t>
  </si>
  <si>
    <t>DEPUTY COMMISSIONER TAWANG</t>
  </si>
  <si>
    <t>CIRCLE OFFICER TAWANG</t>
  </si>
  <si>
    <t>DC West Kameng</t>
  </si>
  <si>
    <t>Deputy Director of School Education</t>
  </si>
  <si>
    <t>DC East Kameng</t>
  </si>
  <si>
    <t>DEPUTY DIRECTOR OF SCHOOL EDUCATION SEPPA</t>
  </si>
  <si>
    <t>DC PAPUMPARE</t>
  </si>
  <si>
    <t>Circle Officer Toru</t>
  </si>
  <si>
    <t>DC ITANAGAR CAPITAL COMPLEX</t>
  </si>
  <si>
    <t>Extra Assistant Commissioner Itanagar</t>
  </si>
  <si>
    <t>Extra Assistant Commissioner Naharlagun</t>
  </si>
  <si>
    <t>DC LOWER SUBANSIRI</t>
  </si>
  <si>
    <t>ADC ZIRO SADAR</t>
  </si>
  <si>
    <t>D.C. KURUNG KUMEY</t>
  </si>
  <si>
    <t>DC Upper Subansiri</t>
  </si>
  <si>
    <t>DDSE Daporijo</t>
  </si>
  <si>
    <t>DC Aalo</t>
  </si>
  <si>
    <t>DC office Aalo</t>
  </si>
  <si>
    <t>DC East Siang</t>
  </si>
  <si>
    <t>DDSE Pasighat</t>
  </si>
  <si>
    <t>DC Upper Siang District</t>
  </si>
  <si>
    <t>Extra Assistant Commissioner Yingkiong</t>
  </si>
  <si>
    <t>DC Dibang Valley</t>
  </si>
  <si>
    <t>DC Lower Dibang</t>
  </si>
  <si>
    <t>DC LOHIT</t>
  </si>
  <si>
    <t>DDSE Lohit</t>
  </si>
  <si>
    <t>CDPO Tezu ICDS</t>
  </si>
  <si>
    <t>DFCSO Anjaw</t>
  </si>
  <si>
    <t>DC NAMSAI</t>
  </si>
  <si>
    <t>EAC LEKANG</t>
  </si>
  <si>
    <t>DSO STAT NAMSAI</t>
  </si>
  <si>
    <t>DEPUTY COMMISSIONER CHANGLANG</t>
  </si>
  <si>
    <t>ADDITIONAL DEPUTY COMMISSIONER  BORDUMSA</t>
  </si>
  <si>
    <t>DC  Tirap District</t>
  </si>
  <si>
    <t>Deptt Of Economics &amp; Statistics Tirap</t>
  </si>
  <si>
    <t>DC Longding</t>
  </si>
  <si>
    <t>DC South East</t>
  </si>
  <si>
    <t>D C South East</t>
  </si>
  <si>
    <t>DY. COMMISSIONER SHAHDARA</t>
  </si>
  <si>
    <t>DC SHAHDARA</t>
  </si>
  <si>
    <t>Rural Development Department Bihar-1</t>
  </si>
  <si>
    <t>Tamil Nadu eGovernance Agency</t>
  </si>
  <si>
    <t>Electronics Corporation of Tamil Nadu Limited</t>
  </si>
  <si>
    <t>TAMILNADU ARASU CABLE TV CORPORATION LTD</t>
  </si>
  <si>
    <t>Commissioner Nagaland</t>
  </si>
  <si>
    <t>DC Kohima</t>
  </si>
  <si>
    <t>DC Mokokchung</t>
  </si>
  <si>
    <t>ADC Meluri</t>
  </si>
  <si>
    <t>DC Tuensang</t>
  </si>
  <si>
    <t>DC Kiphire</t>
  </si>
  <si>
    <t>ADC Tizit</t>
  </si>
  <si>
    <t>ADC Aboi</t>
  </si>
  <si>
    <t>SDO C Chen</t>
  </si>
  <si>
    <t>DC Zunheboto</t>
  </si>
  <si>
    <t>DC Wokha</t>
  </si>
  <si>
    <t>DC Dimapur</t>
  </si>
  <si>
    <t>SDO Kuhuboto</t>
  </si>
  <si>
    <t>DC  Phek</t>
  </si>
  <si>
    <t>DC Mon</t>
  </si>
  <si>
    <t>DC Peren</t>
  </si>
  <si>
    <t>SDO C Jalukie</t>
  </si>
  <si>
    <t>ADC Bhandari</t>
  </si>
  <si>
    <t>Special Secretary Home</t>
  </si>
  <si>
    <t>Manipur Electronics Dev Corp</t>
  </si>
  <si>
    <t>Govt. of Mizoram</t>
  </si>
  <si>
    <t>DC Lunglei</t>
  </si>
  <si>
    <t>DC Siaha</t>
  </si>
  <si>
    <t>D.C. Champhai</t>
  </si>
  <si>
    <t>DC Serchhip</t>
  </si>
  <si>
    <t>DC Mamit</t>
  </si>
  <si>
    <t>DIT Lakshadweep</t>
  </si>
  <si>
    <t>General Administration Department</t>
  </si>
  <si>
    <t>General Adminstration Department B</t>
  </si>
  <si>
    <t>Corporation Bank</t>
  </si>
  <si>
    <t>CORPORATION BANK</t>
  </si>
  <si>
    <t>UCO BANK</t>
  </si>
  <si>
    <t>Paschim Banga Gramin Bank</t>
  </si>
  <si>
    <t>Andhra Bank</t>
  </si>
  <si>
    <t xml:space="preserve">Chaitanya Godavari Grameen Bank </t>
  </si>
  <si>
    <t>KotakMahindra Bank</t>
  </si>
  <si>
    <t>Kotak Mahindra Bank</t>
  </si>
  <si>
    <t>Lakshmi Vilas Bank</t>
  </si>
  <si>
    <t>Bandhan Bank Ltd</t>
  </si>
  <si>
    <t xml:space="preserve">Catholic Syrian Bank   </t>
  </si>
  <si>
    <t>CatholicSyrian Bank</t>
  </si>
  <si>
    <t xml:space="preserve">City Union Bank Limited        </t>
  </si>
  <si>
    <t xml:space="preserve">CityUnion Bank Limited  </t>
  </si>
  <si>
    <t>DCB Bank</t>
  </si>
  <si>
    <t>DCB Bank Ltd</t>
  </si>
  <si>
    <t>Federal Bank</t>
  </si>
  <si>
    <t>HDFC Bank Limited</t>
  </si>
  <si>
    <t>ICICI Bank Limited</t>
  </si>
  <si>
    <t>ICICI Bank Ltd</t>
  </si>
  <si>
    <t>IDFC BANK LIMITED</t>
  </si>
  <si>
    <t>IndusInd Bank</t>
  </si>
  <si>
    <t>IndusInd Bank Limited</t>
  </si>
  <si>
    <t>Karnataka Bank</t>
  </si>
  <si>
    <t xml:space="preserve">Karur Vysya Bank </t>
  </si>
  <si>
    <t xml:space="preserve">KarurVysya Bank  </t>
  </si>
  <si>
    <t>The Nainital Bank Ltd</t>
  </si>
  <si>
    <t>The Nainital Bank Limited</t>
  </si>
  <si>
    <t>RBL Bank Limited</t>
  </si>
  <si>
    <t>South Indian Bank</t>
  </si>
  <si>
    <t>Tamil Nadu Mercantile Bank</t>
  </si>
  <si>
    <t>Dhanlaxmi Bank</t>
  </si>
  <si>
    <t>YES Bank Limited</t>
  </si>
  <si>
    <t>Axis Bank Ltd</t>
  </si>
  <si>
    <t>Bank of Baroda_New_648</t>
  </si>
  <si>
    <t>Bank of Baroda</t>
  </si>
  <si>
    <t>BARODA GUJARAT GRAMIN BANK</t>
  </si>
  <si>
    <t>Bank of India_New_649</t>
  </si>
  <si>
    <t>Bank of India</t>
  </si>
  <si>
    <t>Vidharbha Konkan Gramin Bank</t>
  </si>
  <si>
    <t>Central Bank of India_New_650</t>
  </si>
  <si>
    <t>CENTRAL BANK OF INDIA</t>
  </si>
  <si>
    <t>Uttarbanga Kshetriya Gramin Bank</t>
  </si>
  <si>
    <t>Uttar Bihar Gramin Bank</t>
  </si>
  <si>
    <t>Indian Bank_New_651</t>
  </si>
  <si>
    <t>Indian Bank</t>
  </si>
  <si>
    <t>ORIENTAL BANK OF COMMERCE_NEW_652</t>
  </si>
  <si>
    <t>Oriental Bank of Commerce</t>
  </si>
  <si>
    <t>Punjab National Bank_NEW_653</t>
  </si>
  <si>
    <t>Punjab National Bank</t>
  </si>
  <si>
    <t>STATE BANK OF INDIA_New_654</t>
  </si>
  <si>
    <t>State Bank of India</t>
  </si>
  <si>
    <t>Andhra Pradesh Grameena Vikas Bank</t>
  </si>
  <si>
    <t>CHHATTISGARH RAJYA  GRAMIN BANK</t>
  </si>
  <si>
    <t>MADHYANCHAL GRAMIN BANK</t>
  </si>
  <si>
    <t>PURVANCHAL BANK</t>
  </si>
  <si>
    <t>RAJASTHAN MARUDHARA GRAMIN BANK</t>
  </si>
  <si>
    <t>SAURASHTRA GRAMIN BANK</t>
  </si>
  <si>
    <t>TELANGANA GRAMEENA BANK</t>
  </si>
  <si>
    <t>UTKAL GRAMEEN BANK</t>
  </si>
  <si>
    <t>UTTARAKHAND GRAMIN BANK</t>
  </si>
  <si>
    <t>LHO AHMEDABAD</t>
  </si>
  <si>
    <t>LHO AMRAVATI</t>
  </si>
  <si>
    <t>LHO BANGALORE</t>
  </si>
  <si>
    <t>LHO BHOPAL</t>
  </si>
  <si>
    <t>LHO BHUBANESWAR</t>
  </si>
  <si>
    <t>LHO CHANDIGARH</t>
  </si>
  <si>
    <t>LHO CHENNAI</t>
  </si>
  <si>
    <t>LHO DELHI</t>
  </si>
  <si>
    <t>LHO GUWAHATI</t>
  </si>
  <si>
    <t>LHO HYDERABAD</t>
  </si>
  <si>
    <t>LHO JAIPUR</t>
  </si>
  <si>
    <t>LHO KOLKATA</t>
  </si>
  <si>
    <t>LHO LUCKNOW</t>
  </si>
  <si>
    <t>LHO MUMBAI</t>
  </si>
  <si>
    <t>LHO PATNA</t>
  </si>
  <si>
    <t>LHO THIRUVANANTHAPURAM</t>
  </si>
  <si>
    <t>United Bank Of India_New_655</t>
  </si>
  <si>
    <t>United Bank Of India</t>
  </si>
  <si>
    <t>Bangiya Gramin Vikash Bank</t>
  </si>
  <si>
    <t>Union Bank Of India_New_656</t>
  </si>
  <si>
    <t>Union Bank Of INDIA</t>
  </si>
  <si>
    <t>KASHI GOMTI SAMYUT GRAMIN BANK</t>
  </si>
  <si>
    <t>Canara Bank_New_657</t>
  </si>
  <si>
    <t>CANARA BANK</t>
  </si>
  <si>
    <t>Syndicate Bank_New_658</t>
  </si>
  <si>
    <t>Syndicate Bank</t>
  </si>
  <si>
    <t>ANDHRA PRAGATHI GRAMEENA BANK</t>
  </si>
  <si>
    <t>KARNATAKA VIKAS GRAMEENA BANK</t>
  </si>
  <si>
    <t>INDIAN OVERSEAS BANK_NEW_659</t>
  </si>
  <si>
    <t>Indian Overseas Bank</t>
  </si>
  <si>
    <t>Odisha Gramya Bank</t>
  </si>
  <si>
    <t>Punjab &amp; Sind Bank_New_660</t>
  </si>
  <si>
    <t>Punjab &amp; Sindh Bank</t>
  </si>
  <si>
    <t>ALLAHABAD BANK_NEW_661</t>
  </si>
  <si>
    <t>ALLAHABAD BANK</t>
  </si>
  <si>
    <t>BANK OF MAHARASHTRA_NEW_662</t>
  </si>
  <si>
    <t>Bank of Maharashtra</t>
  </si>
  <si>
    <t>Maharashtra Gramin Bank</t>
  </si>
  <si>
    <t>IDBI Bank Ltd_New_667</t>
  </si>
  <si>
    <t>IDBI Bank Ltd</t>
  </si>
  <si>
    <t>BARODA UTTAR PRADESH GRAMIN BANK</t>
  </si>
  <si>
    <t>Baroda UP Gramin Bank</t>
  </si>
  <si>
    <t>Baroda Rajasthan Kshetriya Gramin Bank</t>
  </si>
  <si>
    <t>Ujjivan Small Finance Bank</t>
  </si>
  <si>
    <t xml:space="preserve">Bharat Sanchar Nigam Limited </t>
  </si>
  <si>
    <t>BSNL AP Circle</t>
  </si>
  <si>
    <t>BSNL Telangana Circle</t>
  </si>
  <si>
    <t>BSNL KARNATAKA CIRCLE</t>
  </si>
  <si>
    <t>BSNL TamilNadu Circle</t>
  </si>
  <si>
    <t>Chennai Telephones</t>
  </si>
  <si>
    <t>BSNL Bihar Circle</t>
  </si>
  <si>
    <t>BSNL ODISHA CIRCLE</t>
  </si>
  <si>
    <t>BSNL Jharkhand Circle</t>
  </si>
  <si>
    <t>BSNL Assam Circle</t>
  </si>
  <si>
    <t>BSNL West Bengal Circle</t>
  </si>
  <si>
    <t xml:space="preserve">BSNL Gujarat TelecomCircle </t>
  </si>
  <si>
    <t xml:space="preserve">BSNL Maharashtra </t>
  </si>
  <si>
    <t>BSNL Chhattisgarh</t>
  </si>
  <si>
    <t>BSNL Himachal Telecom Circle</t>
  </si>
  <si>
    <t>BSNL Rajasthan Circle</t>
  </si>
  <si>
    <t>BSNL Punjab Telecom Circle</t>
  </si>
  <si>
    <t>BSNL Uttar Pradesh East Circle</t>
  </si>
  <si>
    <t>BSNL Uttar Pradesh west Circle</t>
  </si>
  <si>
    <t>Uttarakhand Telecom Circle</t>
  </si>
  <si>
    <t>Indiapost</t>
  </si>
  <si>
    <t>Department of Post J&amp;K Circle</t>
  </si>
  <si>
    <t>DEPARTMENT OF POSTS KERALA CIRCLE</t>
  </si>
  <si>
    <t>Chief Postmaster General M.P.Circle Bhopal</t>
  </si>
  <si>
    <t>The chief postmaster General Odisha Circle Bhubaneswar</t>
  </si>
  <si>
    <t>UP Circle  Department of Post</t>
  </si>
  <si>
    <t xml:space="preserve">Chief Postmaster General Uttarakhand Circle </t>
  </si>
  <si>
    <t>Delhi-NW DC</t>
  </si>
  <si>
    <t>DC NORTH WEST</t>
  </si>
  <si>
    <t>Delhi SW DC</t>
  </si>
  <si>
    <t>DCSW</t>
  </si>
  <si>
    <t>Delhi - North DC</t>
  </si>
  <si>
    <t xml:space="preserve">DC NORTH DELHI </t>
  </si>
  <si>
    <t>Delhi - Central DC</t>
  </si>
  <si>
    <t>Delhi Central DC</t>
  </si>
  <si>
    <t>Delhi - ND DC</t>
  </si>
  <si>
    <t>DC NEW DELHI</t>
  </si>
  <si>
    <t>Delhi- West DC</t>
  </si>
  <si>
    <t xml:space="preserve">DC WEST DELHI </t>
  </si>
  <si>
    <t>Delhi - NE DC</t>
  </si>
  <si>
    <t>DC NORTH-EAST</t>
  </si>
  <si>
    <t>Delhi - East DC</t>
  </si>
  <si>
    <t>East Delhi DC</t>
  </si>
  <si>
    <t>NSDL e-Governance Infrastructure Limited</t>
  </si>
  <si>
    <t>Karvy Data Management Services</t>
  </si>
  <si>
    <t>Department of Information Technology Govt of Jharkhand</t>
  </si>
  <si>
    <t>Information Technology &amp; Communication Department</t>
  </si>
  <si>
    <t>Directorate of ESD</t>
  </si>
  <si>
    <t>Electronic Service Delivery</t>
  </si>
  <si>
    <t xml:space="preserve">Madhya Pradesh State Electronics Development Corporation Ltd.  </t>
  </si>
  <si>
    <t>Madhya Pradesh State Electronics Development Corporation Ltd.</t>
  </si>
  <si>
    <t>Director School Education UT Chandigarh</t>
  </si>
  <si>
    <t>Sarva Siksha Abhiyan Society</t>
  </si>
  <si>
    <t>wcddelhi</t>
  </si>
  <si>
    <t>Department of WCD GNCT of Delhi</t>
  </si>
  <si>
    <t>Enrolment Agency Sarva Shiksha Abhiyan</t>
  </si>
  <si>
    <t>School Education Department Uttarakhand</t>
  </si>
  <si>
    <t>School education department Uttarakhand</t>
  </si>
  <si>
    <t>District Family and Welfare Society Bhiwani</t>
  </si>
  <si>
    <t>District Family &amp; Welfare Society Faridabad</t>
  </si>
  <si>
    <t>District Family &amp; Welfare Society Gurgaon</t>
  </si>
  <si>
    <t>District Health &amp;Family and Welfare Society Jind.</t>
  </si>
  <si>
    <t>District Family &amp; Welfare Society Mewat</t>
  </si>
  <si>
    <t>District Family &amp; Welfare Society Palwal</t>
  </si>
  <si>
    <t>District Family and Welfare Society Panchkula</t>
  </si>
  <si>
    <t>District Family and Welfare Society Panipat</t>
  </si>
  <si>
    <t>District Family &amp; Welfare Society Rewari</t>
  </si>
  <si>
    <t>District Family and Welfare Society Rohtak</t>
  </si>
  <si>
    <t>district Health&amp; Family Welfare Society Sirsa</t>
  </si>
  <si>
    <t>District Family and Welfare Society Yamuna Nagar</t>
  </si>
  <si>
    <t>State Health Society</t>
  </si>
  <si>
    <t xml:space="preserve"> Chief Registrar Births &amp; Deaths -cum-Director Health Services </t>
  </si>
  <si>
    <t>District Registrar Births &amp; Deaths cum Chief Medical Officer Bilaspur</t>
  </si>
  <si>
    <t>District Registrar Births &amp; Deaths cum Chief Medical Officer Hamirpur</t>
  </si>
  <si>
    <t>District Registrar Births &amp; Deaths cum Chief Medical Officer Kangra</t>
  </si>
  <si>
    <t>District Registrar Births &amp; Deaths cum Chief Medical Officer Kullu</t>
  </si>
  <si>
    <t>Director Social Welfare Uttarakhand</t>
  </si>
  <si>
    <t>Department of Social Welfare Uttarakhand</t>
  </si>
  <si>
    <t>State Project Director SSA J&amp;K</t>
  </si>
  <si>
    <t>State Project Director SSA  Department of Education JK</t>
  </si>
  <si>
    <t>State Mission Director ICDS Social Welfare Department JK</t>
  </si>
  <si>
    <t>Electronics &amp; Information Technology E&amp;IT Department Government of Chhattisgarh GoCG</t>
  </si>
  <si>
    <t>CHIPS</t>
  </si>
  <si>
    <t>Women and Child Development</t>
  </si>
  <si>
    <t>DC Siang</t>
  </si>
  <si>
    <t>CO PANGIN</t>
  </si>
  <si>
    <t>CSC e-Governance Services India Limited</t>
  </si>
  <si>
    <t>CSC SPV</t>
  </si>
  <si>
    <t>BSNL Kerala Circle</t>
  </si>
  <si>
    <t>BSNL A&amp;N  Circle</t>
  </si>
  <si>
    <t>KOLKATA TELEPHONES</t>
  </si>
  <si>
    <t xml:space="preserve">BSNL Madhya Pradesh  Circle </t>
  </si>
  <si>
    <t>BSNL Haryana Telecom Circle</t>
  </si>
  <si>
    <t>Deputy commissioner Jorhat</t>
  </si>
  <si>
    <t>Deputy Commissioner Nalbari</t>
  </si>
  <si>
    <t>Deputy Commissioner Chirang</t>
  </si>
  <si>
    <t>Deputy commissioner Kokrajhar</t>
  </si>
  <si>
    <t>Deputy Commissioner South Salmara Mankachar</t>
  </si>
  <si>
    <t>Deputy Commissioner Darrang</t>
  </si>
  <si>
    <t>DEPUTY COMMISSIONER DHEMAJI</t>
  </si>
  <si>
    <t>DEPUTY COMMISSIONER KRA DAADI</t>
  </si>
  <si>
    <t>Office of the CO Palin</t>
  </si>
  <si>
    <t>SDO Phomching</t>
  </si>
  <si>
    <t>ARUNACHAL PRADESH RURAL BANK</t>
  </si>
  <si>
    <t>AU Small Finance Bank Limted</t>
  </si>
  <si>
    <t>AU Small Finance Bank Limited</t>
  </si>
  <si>
    <t>Deputy commissioner Goalpara</t>
  </si>
  <si>
    <t>2790</t>
  </si>
  <si>
    <t>2796</t>
  </si>
  <si>
    <t>2798</t>
  </si>
  <si>
    <t>2775</t>
  </si>
  <si>
    <t>Deputy commissioner Sivasagar</t>
  </si>
  <si>
    <t>2779</t>
  </si>
  <si>
    <t>Deputy Commissioner Majuli</t>
  </si>
  <si>
    <t>2782</t>
  </si>
  <si>
    <t>Deputy Commissioner Morigaon</t>
  </si>
  <si>
    <t>2788</t>
  </si>
  <si>
    <t>Deputy Commissioner Baksa</t>
  </si>
  <si>
    <t>2791</t>
  </si>
  <si>
    <t>Deputy Commissioner Dhubri</t>
  </si>
  <si>
    <t>2795</t>
  </si>
  <si>
    <t>2800</t>
  </si>
  <si>
    <t>Office of the Deputy Commissioner Cachar</t>
  </si>
  <si>
    <t>2802</t>
  </si>
  <si>
    <t>Deputy Commissioner Hailakandi</t>
  </si>
  <si>
    <t>2805</t>
  </si>
  <si>
    <t>Deputy Commissioner West Karbi Anglong</t>
  </si>
  <si>
    <t>2226</t>
  </si>
  <si>
    <t>SDO Angjangyang</t>
  </si>
  <si>
    <t>0698</t>
  </si>
  <si>
    <t>JHARKHAND RAJYA GRAMIN BANK</t>
  </si>
  <si>
    <t>689</t>
  </si>
  <si>
    <t>Capital Small Finance Bank Ltd</t>
  </si>
  <si>
    <t>0689</t>
  </si>
  <si>
    <t>2850</t>
  </si>
  <si>
    <t>BSNL North East1</t>
  </si>
  <si>
    <t>General Admn. Department</t>
  </si>
  <si>
    <t>2774</t>
  </si>
  <si>
    <t>Deputy commissioner Dibrugarh</t>
  </si>
  <si>
    <t>2776</t>
  </si>
  <si>
    <t>Deputy Commissioner Charaideo</t>
  </si>
  <si>
    <t>2797</t>
  </si>
  <si>
    <t>Deputy Commissioner Biswanath</t>
  </si>
  <si>
    <t>2801</t>
  </si>
  <si>
    <t>Deputy Commissioner Karimganj</t>
  </si>
  <si>
    <t>2821</t>
  </si>
  <si>
    <t>Maharashtra Information Technology Corporation Limited</t>
  </si>
  <si>
    <t>2217</t>
  </si>
  <si>
    <t>SDO Dhansiripar</t>
  </si>
  <si>
    <t>2652</t>
  </si>
  <si>
    <t>Deputy Commissioner</t>
  </si>
  <si>
    <t>2655</t>
  </si>
  <si>
    <t>Deputy Commissioner South Garo Hills</t>
  </si>
  <si>
    <t>2656</t>
  </si>
  <si>
    <t>DC Ri-Bhoi</t>
  </si>
  <si>
    <t>2658</t>
  </si>
  <si>
    <t>DC North Garo Hills</t>
  </si>
  <si>
    <t>2659</t>
  </si>
  <si>
    <t>Deputy Commissioner East Jaintia Hills</t>
  </si>
  <si>
    <t>513</t>
  </si>
  <si>
    <t>Department of Panchayat</t>
  </si>
  <si>
    <t>0513</t>
  </si>
  <si>
    <t>EGRAM VISHWAGRAM SOCIETY</t>
  </si>
  <si>
    <t>705</t>
  </si>
  <si>
    <t>0705</t>
  </si>
  <si>
    <t>BSNL EA TS Circle</t>
  </si>
  <si>
    <t>852</t>
  </si>
  <si>
    <t>WCD Govt. of MP</t>
  </si>
  <si>
    <t>0852</t>
  </si>
  <si>
    <t>832</t>
  </si>
  <si>
    <t>2773</t>
  </si>
  <si>
    <t>2650</t>
  </si>
  <si>
    <t>2653</t>
  </si>
  <si>
    <t>2657</t>
  </si>
  <si>
    <t>2737</t>
  </si>
  <si>
    <t>0832</t>
  </si>
  <si>
    <t>2200</t>
  </si>
  <si>
    <t>690</t>
  </si>
  <si>
    <t>0690</t>
  </si>
  <si>
    <t>Department of IT</t>
  </si>
  <si>
    <t>Department of Health &amp; Family Welfare</t>
  </si>
  <si>
    <t>District Magistrate &amp; Collector</t>
  </si>
  <si>
    <t>District Magistrate &amp;  Collector</t>
  </si>
  <si>
    <t>Deputy Commissioner Kamrup</t>
  </si>
  <si>
    <t>Office of the Deputy Commissioner</t>
  </si>
  <si>
    <t xml:space="preserve">Deputy Commissioner </t>
  </si>
  <si>
    <t xml:space="preserve">Office of the Deputy Commissioner </t>
  </si>
  <si>
    <t>Office of the  Deputy Commissioner</t>
  </si>
  <si>
    <t>Deputy commissioner</t>
  </si>
  <si>
    <t>Centre for e-Governance</t>
  </si>
  <si>
    <t>Directorate of Planning</t>
  </si>
  <si>
    <t xml:space="preserve">Director </t>
  </si>
  <si>
    <t>CO</t>
  </si>
  <si>
    <t>Deptt. Of Economics &amp; Statistics</t>
  </si>
  <si>
    <t>Circle Officer</t>
  </si>
  <si>
    <t>DFCSO</t>
  </si>
  <si>
    <t>Rural Development Department</t>
  </si>
  <si>
    <t>Dept. Of IT</t>
  </si>
  <si>
    <t>SCHHOOL EDUCATION DEPT</t>
  </si>
  <si>
    <t>SCHOOL EDUCATION DEPT</t>
  </si>
  <si>
    <t>Bank of Baroda_3</t>
  </si>
  <si>
    <t>Madhya Pradesh Gramin Bank</t>
  </si>
  <si>
    <t>Aryavrat Bank</t>
  </si>
  <si>
    <t>Karnataka Gramin Bank</t>
  </si>
  <si>
    <t>Bank of Baroda_2</t>
  </si>
  <si>
    <t>Department of Posts</t>
  </si>
  <si>
    <t>DOP Punjab Circle</t>
  </si>
  <si>
    <t xml:space="preserve">Chief Postmaster General </t>
  </si>
  <si>
    <t>THE CHIEF POSTMASTER GENERAL</t>
  </si>
  <si>
    <t>The Chief Postmaster General</t>
  </si>
  <si>
    <t>The chief Postmaster General</t>
  </si>
  <si>
    <t>Chief Postmaster General</t>
  </si>
  <si>
    <t>DEPARTMENT OF POSTS</t>
  </si>
  <si>
    <t>Department of Post</t>
  </si>
  <si>
    <t>Chief Post Master General</t>
  </si>
  <si>
    <t>Chief Postmastert General</t>
  </si>
  <si>
    <t>The Chief Post Master General</t>
  </si>
  <si>
    <t>Department of Information Technology and e-Gov</t>
  </si>
  <si>
    <t>Information Technology Electronics and Communication Department</t>
  </si>
  <si>
    <t>Atalji Janasnehi Directorate</t>
  </si>
  <si>
    <t>Directorate of Social welfare</t>
  </si>
  <si>
    <t xml:space="preserve"> Directorate of Social welfare</t>
  </si>
  <si>
    <t>Social Welfare Deptt.</t>
  </si>
  <si>
    <t>Women &amp; Child Development</t>
  </si>
  <si>
    <t>Director ICDS</t>
  </si>
  <si>
    <t>Education Department</t>
  </si>
  <si>
    <t>Director of primary education</t>
  </si>
  <si>
    <t>Commissioner of school</t>
  </si>
  <si>
    <t>Directorate of Secondary Education</t>
  </si>
  <si>
    <t>Directorate of Woman and Child Development</t>
  </si>
  <si>
    <t>Director</t>
  </si>
  <si>
    <t>Women &amp; Child  Devlopment</t>
  </si>
  <si>
    <t>Deptt. Of School Education</t>
  </si>
  <si>
    <t>School Education &amp; Sports</t>
  </si>
  <si>
    <t>Director General Health Services</t>
  </si>
  <si>
    <t>District Health &amp; Family Welfare Society</t>
  </si>
  <si>
    <t>District Family and Welfare Society</t>
  </si>
  <si>
    <t>Director Health and Family Welfare</t>
  </si>
  <si>
    <t>Directorate of Public Health and Family Welfare</t>
  </si>
  <si>
    <t>District Registrar Births &amp; Deaths cum Chief Medical Officer</t>
  </si>
  <si>
    <t>Health Department</t>
  </si>
  <si>
    <t>State Mission Director ICDS Social Welfare Department</t>
  </si>
  <si>
    <t xml:space="preserve">Integrated Child Development Services </t>
  </si>
  <si>
    <t>Directorate of Education School</t>
  </si>
  <si>
    <t>Deputy commissioner Tinsukia</t>
  </si>
  <si>
    <t>DC East Khasi Hills</t>
  </si>
  <si>
    <t>DC West Garo Hills</t>
  </si>
  <si>
    <t>DC South West Garo Hills</t>
  </si>
  <si>
    <t>KERALA GRAMINA BANK</t>
  </si>
  <si>
    <t>District Registrar Births &amp; De rths cum Chief Medical Officer</t>
  </si>
  <si>
    <t>Fincare Small Finance Bank Limited</t>
  </si>
  <si>
    <t>Grand Total</t>
  </si>
  <si>
    <t>Reg. Code</t>
  </si>
  <si>
    <t>Reg. Name</t>
  </si>
  <si>
    <t>Sl. No.</t>
  </si>
  <si>
    <t>Registrar Name</t>
  </si>
  <si>
    <t>Inhouse model</t>
  </si>
  <si>
    <t>Yes</t>
  </si>
  <si>
    <t>BSNL Maharashtra Circle</t>
  </si>
  <si>
    <t>Deptt. Of School Education, Serva Shiksha Abhiyan,Govt. Of Telangana</t>
  </si>
  <si>
    <t>Directorate of Education School, Government Of Manipur</t>
  </si>
  <si>
    <t>BSNL (Bengaluru)</t>
  </si>
  <si>
    <t>BSNL(Odisha Circle Bhubaneshwar)</t>
  </si>
  <si>
    <t>BSNL(UP West Circle, Meerut)</t>
  </si>
  <si>
    <t>BSNL(Assam Circle )</t>
  </si>
  <si>
    <t>BSNL (Kerala Circle)</t>
  </si>
  <si>
    <t>Central Bank of India</t>
  </si>
  <si>
    <t>RDD Govt. of Tripura</t>
  </si>
  <si>
    <t>Education Department, Govt. of Gujarat</t>
  </si>
  <si>
    <t>In-House Model</t>
  </si>
  <si>
    <t>983</t>
  </si>
  <si>
    <t>707</t>
  </si>
  <si>
    <t>711</t>
  </si>
  <si>
    <t>728</t>
  </si>
  <si>
    <t>713</t>
  </si>
  <si>
    <t>706</t>
  </si>
  <si>
    <t>No</t>
  </si>
  <si>
    <t>Gross Amount</t>
  </si>
  <si>
    <t>Amount Released for 1-19th Dec</t>
  </si>
  <si>
    <t>-</t>
  </si>
  <si>
    <t>Balance amount to be withheld for DMS pendency  (B/F)</t>
  </si>
  <si>
    <t>Balance amount to be withheld for DMS pendency from future releases  (C/F)</t>
  </si>
  <si>
    <t>Eastern Railway</t>
  </si>
  <si>
    <t>921</t>
  </si>
  <si>
    <t>National Cooperative Consumers Federation Of India Limited</t>
  </si>
  <si>
    <t>South East Central Railway</t>
  </si>
  <si>
    <t>UTI Infrastructure Technology &amp; Services Limited</t>
  </si>
  <si>
    <t>Actual Gross to be booked (Col.9-Col.10-Col.12)</t>
  </si>
  <si>
    <t>Recovery outstanding as on Nov'19</t>
  </si>
  <si>
    <t>Amount to be withheld in current  release [actual amount for withholding or 10% of payment due(Col.9), whichever is less)</t>
  </si>
  <si>
    <t>Penalty as per revised policy for enforcing process guidelines w.e.f. 01.04.2018</t>
  </si>
  <si>
    <t>Recovery of Penalty as per new policy for enforcing process guidelines w.e.f. 01.04.2018 ( Penalty of max 10% of Gross Amount or actual whichever is less)</t>
  </si>
  <si>
    <t xml:space="preserve">Recovery in current release
</t>
  </si>
  <si>
    <t>Total recovery  (Col.15+ Col.17)</t>
  </si>
  <si>
    <t xml:space="preserve">Cases Recommended by Regional Offices </t>
  </si>
  <si>
    <t>1. RO Bangalore letter no. R-11013/349/2017/ROB/Vol.IV/2020 dated 06.01.2020</t>
  </si>
  <si>
    <t>Reg-ID</t>
  </si>
  <si>
    <t>EA Name</t>
  </si>
  <si>
    <t>@50K</t>
  </si>
  <si>
    <t>Amount</t>
  </si>
  <si>
    <t>Canara Bank</t>
  </si>
  <si>
    <t>Total</t>
  </si>
  <si>
    <t>2. RO Chandigarh vide their letter no. UIDAI/RO/CHD/Reconciliation(Pt)/2017 /5635 dated 27.12.2019 forwarded the minutes of meeting dated 27.12.2019:-</t>
  </si>
  <si>
    <t>3. RO Delhi letter no. A-22011/11/2011/part-2UIDAI (RO-Delhi) dated 16.01.2020 received through email dated 16.01.2020</t>
  </si>
  <si>
    <t>DoIT, Rajasthan</t>
  </si>
  <si>
    <t>RISL</t>
  </si>
  <si>
    <t>MPSEDC</t>
  </si>
  <si>
    <t>Delhi, ND DC</t>
  </si>
  <si>
    <t>Out of the total 77 cases recommended by RO Delhi, penalty on 42 cases had already been levied in the month of October, 2019, as it was included in the Deficiency report. Therefore, only 35 cases will be considered for imposition of penalty for the month of October, 2019.</t>
  </si>
  <si>
    <t xml:space="preserve">4. RO Guwahati letter no UIDAI/RO-Ghy/Blacklist of EA/12/2017/2607 dated 02.01.2020 </t>
  </si>
  <si>
    <t>GAD, Govt. of Assam</t>
  </si>
  <si>
    <t>DC, West Karbi Anglong</t>
  </si>
  <si>
    <t>5. RO Hyderabad vide email dated 14.01.2020 has forwarded Minutes of Meeting of Standing Reconciliation Committee dated 14.01.2020, whereby, zero cases are recommended for penalty for the month of December, 2019 in respect of Corruption cases.</t>
  </si>
  <si>
    <t>6. No report has been received from Regional Office, Lucknow as on 24.01.2020</t>
  </si>
  <si>
    <t>7. RO Mumbai vide their emai dated 15.01.2020 forwarded the letter no. 4/12-12-2019-Enrol (Recon Dec-2019)/10855 dated 15.01.2020</t>
  </si>
  <si>
    <t>@1Lac</t>
  </si>
  <si>
    <t>Dena Bank</t>
  </si>
  <si>
    <t>Education Deptt., Govt. of Gujarat</t>
  </si>
  <si>
    <t>Director of Primary Education, Govt. of Gujarat</t>
  </si>
  <si>
    <t>Govt. of Gujarat</t>
  </si>
  <si>
    <t>GSIDS</t>
  </si>
  <si>
    <t>Govt. of Maharashtra</t>
  </si>
  <si>
    <t>SBI_New_654</t>
  </si>
  <si>
    <t>SBI</t>
  </si>
  <si>
    <t>8. RO Ranchi vide letter no. UIDAI/RO/RNC/MRB/2019-20/4110 dated 03.01.2020:-</t>
  </si>
  <si>
    <t>Allahabad Bank</t>
  </si>
  <si>
    <t xml:space="preserve">11-20 days </t>
  </si>
  <si>
    <t>More than 21 days</t>
  </si>
  <si>
    <t>Packets synched not uploaded beyond 30 days from the date of enrolment</t>
  </si>
  <si>
    <t>Demo error Count</t>
  </si>
  <si>
    <t>BE-I Error Count</t>
  </si>
  <si>
    <t>BE-II Error Count</t>
  </si>
  <si>
    <t>BE-III Error Count</t>
  </si>
  <si>
    <t xml:space="preserve">Photo of Photo Count </t>
  </si>
  <si>
    <t xml:space="preserve"> Un-Parliamentary Language/Abusive Language in Resident Demographics enrolment Count </t>
  </si>
  <si>
    <t xml:space="preserve">Non-Human photo Error Count </t>
  </si>
  <si>
    <t xml:space="preserve"> DOE-1</t>
  </si>
  <si>
    <t xml:space="preserve"> DOE-2</t>
  </si>
  <si>
    <t>Operator/Supervisor Bio Missing Cases</t>
  </si>
  <si>
    <t>Overcharging the Resident/ Running Un-Authorized Centres</t>
  </si>
  <si>
    <t>Found Corrupt In OBD Survey</t>
  </si>
  <si>
    <t>Amount of Penalty calculated</t>
  </si>
  <si>
    <t>Rate of Penalty--------&gt;</t>
  </si>
  <si>
    <t>Atalji Janasnehi Directorate, Government of Karnataka</t>
  </si>
  <si>
    <t>712</t>
  </si>
  <si>
    <t>BSNL JHARKHAND</t>
  </si>
  <si>
    <t>829</t>
  </si>
  <si>
    <t>Commissioner of School Education AP</t>
  </si>
  <si>
    <t>Department of Health &amp; Family Welfare, Govt of Telangana</t>
  </si>
  <si>
    <t>Dept. Of IT, Govt of Manipur</t>
  </si>
  <si>
    <t>Deputy Commissioner, Anjaw</t>
  </si>
  <si>
    <t>Director General Health Services,Health Deptt, Haryana</t>
  </si>
  <si>
    <t>Director Health and Family Welfare, UT</t>
  </si>
  <si>
    <t>994</t>
  </si>
  <si>
    <t>Director Social Welfare, Meghalaya</t>
  </si>
  <si>
    <t>Directorate of Public Health and Family Welfare, Govt of Andhra Pradesh</t>
  </si>
  <si>
    <t>Directorate of Secondary Education, Haryana</t>
  </si>
  <si>
    <t>Directorate of Social welfare, A&amp;N Islands</t>
  </si>
  <si>
    <t>Directorate of Woman and Child Development, Government of Himachal Pradesh</t>
  </si>
  <si>
    <t>General Admn. Department, Govt of Assam</t>
  </si>
  <si>
    <t>Health Department, Govt of Uttar Pradesh</t>
  </si>
  <si>
    <t>174</t>
  </si>
  <si>
    <t>Home &amp; Political, Govt. of Assam</t>
  </si>
  <si>
    <t>Information Technology Electronics and Communication Department, Govt of Telangana</t>
  </si>
  <si>
    <t>Integrated Child Development Services , Government of Tamil Nadu</t>
  </si>
  <si>
    <t>SCHHOOL EDUCATION DEPT,GOVT OF TAMIL NADU</t>
  </si>
  <si>
    <t>School Education &amp; Sports, UP</t>
  </si>
  <si>
    <t>Social Welfare Deptt.,Govt of Bihar</t>
  </si>
  <si>
    <t>Women &amp; Child  Devlopment, Maharashtra</t>
  </si>
  <si>
    <t>Women &amp; Child Development, Govt. of Gujarat</t>
  </si>
  <si>
    <t>Women and Child Development, Chandigarh</t>
  </si>
  <si>
    <t>Balance recovery (Col.18-Col.19)
[Carried forward]</t>
  </si>
  <si>
    <t>Net payment (Col.14-Col.19)</t>
  </si>
  <si>
    <t xml:space="preserve">  </t>
  </si>
  <si>
    <t>Adjustment on account of mismatch of EA during the period April-2017 &amp; May-2017</t>
  </si>
  <si>
    <t xml:space="preserve">No adjustment for the following Registrars could be made this month due to zero Aadhaar generation </t>
  </si>
  <si>
    <t>Phase -3</t>
  </si>
  <si>
    <t>Phase-2</t>
  </si>
  <si>
    <t>Phase-3</t>
  </si>
  <si>
    <t>CELC Ph-III</t>
  </si>
  <si>
    <t>Ph-II</t>
  </si>
  <si>
    <t>Ph-III</t>
  </si>
  <si>
    <t>CELC</t>
  </si>
  <si>
    <t>Delhi- South DC</t>
  </si>
  <si>
    <t>Delhi Urban Shelter Improvemen</t>
  </si>
  <si>
    <t>Life Insurance Corporation</t>
  </si>
  <si>
    <t>Mission Convergence - GNCT Del</t>
  </si>
  <si>
    <t>809</t>
  </si>
  <si>
    <t>803</t>
  </si>
  <si>
    <t>512</t>
  </si>
  <si>
    <t>107</t>
  </si>
  <si>
    <t>998</t>
  </si>
  <si>
    <t>Odisha Primary Education Programme Authority</t>
  </si>
</sst>
</file>

<file path=xl/styles.xml><?xml version="1.0" encoding="utf-8"?>
<styleSheet xmlns="http://schemas.openxmlformats.org/spreadsheetml/2006/main">
  <numFmts count="2">
    <numFmt numFmtId="43" formatCode="_ * #,##0.00_ ;_ * \-#,##0.00_ ;_ * &quot;-&quot;??_ ;_ @_ "/>
    <numFmt numFmtId="164" formatCode="_(* #,##0.00_);_(* \(#,##0.00\);_(* &quot;-&quot;??_);_(@_)"/>
  </numFmts>
  <fonts count="10">
    <font>
      <sz val="11"/>
      <color theme="1"/>
      <name val="Calibri"/>
      <family val="2"/>
      <scheme val="minor"/>
    </font>
    <font>
      <sz val="11"/>
      <color theme="1"/>
      <name val="Calibri"/>
      <family val="2"/>
      <scheme val="minor"/>
    </font>
    <font>
      <b/>
      <sz val="18"/>
      <color theme="3"/>
      <name val="Calibri Light"/>
      <family val="2"/>
      <scheme val="major"/>
    </font>
    <font>
      <sz val="11"/>
      <color theme="1"/>
      <name val="Trebuchet MS"/>
      <family val="2"/>
    </font>
    <font>
      <b/>
      <sz val="11"/>
      <color theme="1"/>
      <name val="Trebuchet MS"/>
      <family val="2"/>
    </font>
    <font>
      <sz val="10"/>
      <name val="Arial"/>
      <family val="2"/>
    </font>
    <font>
      <sz val="11"/>
      <color rgb="FF000000"/>
      <name val="Calibri"/>
      <family val="2"/>
    </font>
    <font>
      <sz val="11"/>
      <color rgb="FF9C0006"/>
      <name val="Calibri"/>
      <family val="2"/>
      <scheme val="minor"/>
    </font>
    <font>
      <b/>
      <sz val="10"/>
      <color theme="1"/>
      <name val="Trebuchet MS"/>
      <family val="2"/>
    </font>
    <font>
      <sz val="11"/>
      <color rgb="FF9C0006"/>
      <name val="Trebuchet MS"/>
      <family val="2"/>
    </font>
  </fonts>
  <fills count="6">
    <fill>
      <patternFill patternType="none"/>
    </fill>
    <fill>
      <patternFill patternType="gray125"/>
    </fill>
    <fill>
      <patternFill patternType="solid">
        <fgColor theme="5" tint="0.79998168889431442"/>
        <bgColor indexed="64"/>
      </patternFill>
    </fill>
    <fill>
      <patternFill patternType="solid">
        <fgColor theme="4" tint="0.39997558519241921"/>
        <bgColor indexed="64"/>
      </patternFill>
    </fill>
    <fill>
      <patternFill patternType="solid">
        <fgColor rgb="FFFFC7CE"/>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s>
  <cellStyleXfs count="17">
    <xf numFmtId="0" fontId="0" fillId="0" borderId="0"/>
    <xf numFmtId="164"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5" fillId="0" borderId="0"/>
    <xf numFmtId="0" fontId="5" fillId="0" borderId="0"/>
    <xf numFmtId="0" fontId="6" fillId="0" borderId="0"/>
    <xf numFmtId="0" fontId="5" fillId="0" borderId="0"/>
    <xf numFmtId="0" fontId="5" fillId="0" borderId="0"/>
    <xf numFmtId="0" fontId="5"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4" borderId="0" applyNumberFormat="0" applyBorder="0" applyAlignment="0" applyProtection="0"/>
  </cellStyleXfs>
  <cellXfs count="75">
    <xf numFmtId="0" fontId="0" fillId="0" borderId="0" xfId="0"/>
    <xf numFmtId="0" fontId="3" fillId="0" borderId="0" xfId="0" applyFont="1"/>
    <xf numFmtId="0" fontId="3" fillId="0" borderId="1" xfId="0" applyFont="1" applyBorder="1" applyAlignment="1">
      <alignment horizontal="left"/>
    </xf>
    <xf numFmtId="0" fontId="3" fillId="0" borderId="1" xfId="0" applyNumberFormat="1" applyFont="1" applyBorder="1"/>
    <xf numFmtId="0" fontId="3"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49" fontId="3" fillId="3" borderId="1" xfId="0" applyNumberFormat="1" applyFont="1" applyFill="1" applyBorder="1" applyAlignment="1">
      <alignment horizontal="center" vertical="top"/>
    </xf>
    <xf numFmtId="49" fontId="3" fillId="3" borderId="1" xfId="0" applyNumberFormat="1" applyFont="1" applyFill="1" applyBorder="1" applyAlignment="1">
      <alignment vertical="top"/>
    </xf>
    <xf numFmtId="0" fontId="3" fillId="0" borderId="1" xfId="0" quotePrefix="1" applyNumberFormat="1" applyFont="1" applyBorder="1" applyAlignment="1">
      <alignment horizontal="center" vertical="top"/>
    </xf>
    <xf numFmtId="0" fontId="3" fillId="0" borderId="1" xfId="0" applyFont="1" applyBorder="1" applyAlignment="1">
      <alignment vertical="top"/>
    </xf>
    <xf numFmtId="0" fontId="3" fillId="0" borderId="1" xfId="0" applyFont="1" applyBorder="1" applyAlignment="1">
      <alignment horizontal="center" vertical="top"/>
    </xf>
    <xf numFmtId="0" fontId="3" fillId="0" borderId="1" xfId="0" applyNumberFormat="1" applyFont="1" applyBorder="1" applyAlignment="1">
      <alignment horizontal="left" vertical="top"/>
    </xf>
    <xf numFmtId="0" fontId="3" fillId="0" borderId="1" xfId="0" applyNumberFormat="1" applyFont="1" applyBorder="1" applyAlignment="1">
      <alignment horizontal="center" vertical="top"/>
    </xf>
    <xf numFmtId="0" fontId="3" fillId="0" borderId="1" xfId="0" applyFont="1" applyBorder="1" applyAlignment="1">
      <alignment horizontal="left" vertical="top"/>
    </xf>
    <xf numFmtId="1" fontId="3" fillId="0" borderId="1" xfId="0" quotePrefix="1" applyNumberFormat="1" applyFont="1" applyBorder="1" applyAlignment="1">
      <alignment horizontal="center" vertical="top"/>
    </xf>
    <xf numFmtId="0" fontId="3" fillId="0" borderId="1" xfId="0" applyFont="1" applyBorder="1"/>
    <xf numFmtId="0" fontId="4" fillId="0" borderId="1" xfId="0" applyFont="1" applyFill="1" applyBorder="1" applyAlignment="1">
      <alignment horizontal="center" vertical="center" wrapText="1"/>
    </xf>
    <xf numFmtId="0" fontId="3" fillId="0" borderId="1" xfId="0" quotePrefix="1" applyFont="1" applyBorder="1" applyAlignment="1">
      <alignment horizontal="center"/>
    </xf>
    <xf numFmtId="0" fontId="3" fillId="0" borderId="3" xfId="0" applyFont="1" applyBorder="1" applyAlignment="1">
      <alignment horizontal="center"/>
    </xf>
    <xf numFmtId="0" fontId="3" fillId="0" borderId="3" xfId="0" applyFont="1" applyBorder="1" applyAlignment="1">
      <alignment horizontal="left"/>
    </xf>
    <xf numFmtId="0" fontId="3" fillId="0" borderId="3" xfId="0" applyNumberFormat="1" applyFont="1" applyBorder="1"/>
    <xf numFmtId="0" fontId="3" fillId="0" borderId="3" xfId="0" applyFont="1" applyBorder="1"/>
    <xf numFmtId="0" fontId="4" fillId="0" borderId="1" xfId="0" applyFont="1" applyFill="1" applyBorder="1" applyAlignment="1">
      <alignment vertical="center" wrapText="1"/>
    </xf>
    <xf numFmtId="0" fontId="8" fillId="0" borderId="1" xfId="0" applyFont="1" applyBorder="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4" fillId="0" borderId="1" xfId="0" applyFont="1" applyBorder="1" applyAlignment="1">
      <alignment vertical="center"/>
    </xf>
    <xf numFmtId="0" fontId="4" fillId="0" borderId="1" xfId="0" quotePrefix="1" applyFont="1" applyBorder="1" applyAlignment="1">
      <alignment vertical="center"/>
    </xf>
    <xf numFmtId="0" fontId="3" fillId="0" borderId="1" xfId="0" applyFont="1" applyBorder="1" applyAlignment="1">
      <alignment vertical="center"/>
    </xf>
    <xf numFmtId="0" fontId="3" fillId="0" borderId="1" xfId="0" quotePrefix="1" applyFont="1" applyBorder="1" applyAlignment="1">
      <alignment vertical="center"/>
    </xf>
    <xf numFmtId="0" fontId="4"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vertical="center"/>
    </xf>
    <xf numFmtId="0" fontId="3" fillId="0" borderId="1" xfId="0" applyFont="1" applyBorder="1" applyAlignment="1">
      <alignment horizontal="center" vertical="center"/>
    </xf>
    <xf numFmtId="0" fontId="3" fillId="0" borderId="1" xfId="0" quotePrefix="1"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vertical="center" wrapText="1"/>
    </xf>
    <xf numFmtId="0" fontId="9" fillId="4" borderId="1" xfId="16" applyFont="1" applyBorder="1" applyAlignment="1">
      <alignment vertical="center"/>
    </xf>
    <xf numFmtId="3" fontId="9" fillId="4" borderId="1" xfId="16" applyNumberFormat="1" applyFont="1" applyBorder="1" applyAlignment="1">
      <alignment vertical="center" wrapText="1"/>
    </xf>
    <xf numFmtId="0" fontId="3" fillId="0" borderId="1" xfId="0" applyFont="1" applyBorder="1" applyAlignment="1">
      <alignment horizontal="left" vertical="center"/>
    </xf>
    <xf numFmtId="0" fontId="3" fillId="0" borderId="1" xfId="0" applyNumberFormat="1" applyFont="1" applyBorder="1" applyAlignment="1">
      <alignment vertical="center"/>
    </xf>
    <xf numFmtId="0" fontId="3" fillId="5" borderId="0" xfId="0" applyFont="1" applyFill="1" applyAlignment="1">
      <alignment vertical="center"/>
    </xf>
    <xf numFmtId="0" fontId="4" fillId="0" borderId="1" xfId="0" applyNumberFormat="1" applyFont="1" applyBorder="1" applyAlignment="1">
      <alignment vertical="center"/>
    </xf>
    <xf numFmtId="0" fontId="3" fillId="0" borderId="0" xfId="0" applyFont="1" applyAlignment="1">
      <alignment horizontal="center"/>
    </xf>
    <xf numFmtId="0" fontId="4" fillId="0" borderId="1" xfId="0" applyFont="1" applyBorder="1" applyAlignment="1">
      <alignment horizontal="center"/>
    </xf>
    <xf numFmtId="0" fontId="4" fillId="0" borderId="2" xfId="0" applyFont="1" applyBorder="1" applyAlignment="1">
      <alignment horizontal="left"/>
    </xf>
    <xf numFmtId="0" fontId="4" fillId="0" borderId="2" xfId="0" applyNumberFormat="1" applyFont="1" applyBorder="1"/>
    <xf numFmtId="0" fontId="4" fillId="0" borderId="2" xfId="0" applyNumberFormat="1" applyFont="1" applyBorder="1" applyAlignment="1">
      <alignment horizont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49" fontId="3" fillId="0" borderId="1" xfId="0" applyNumberFormat="1" applyFont="1" applyBorder="1"/>
    <xf numFmtId="0" fontId="3" fillId="0" borderId="1" xfId="0" applyFont="1" applyFill="1" applyBorder="1"/>
    <xf numFmtId="49" fontId="3" fillId="0" borderId="0" xfId="0" applyNumberFormat="1" applyFont="1"/>
    <xf numFmtId="49" fontId="4" fillId="0" borderId="6" xfId="0" applyNumberFormat="1" applyFont="1" applyBorder="1"/>
    <xf numFmtId="0" fontId="4" fillId="0" borderId="6" xfId="0" applyFont="1" applyBorder="1"/>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NumberFormat="1" applyFont="1" applyFill="1" applyBorder="1" applyAlignment="1">
      <alignment vertical="center"/>
    </xf>
    <xf numFmtId="0" fontId="3" fillId="0" borderId="1" xfId="0" applyFont="1" applyFill="1" applyBorder="1" applyAlignment="1">
      <alignment vertical="center"/>
    </xf>
    <xf numFmtId="0" fontId="3" fillId="0" borderId="0" xfId="0" applyFont="1" applyFill="1" applyAlignment="1">
      <alignment vertical="center"/>
    </xf>
    <xf numFmtId="0" fontId="3" fillId="0" borderId="0" xfId="0" applyFont="1" applyAlignment="1">
      <alignment vertical="top"/>
    </xf>
    <xf numFmtId="0" fontId="4" fillId="0" borderId="0" xfId="0" applyFont="1" applyAlignment="1">
      <alignment vertical="top"/>
    </xf>
    <xf numFmtId="0" fontId="4" fillId="0" borderId="1" xfId="0" applyFont="1" applyBorder="1" applyAlignment="1">
      <alignment vertical="top"/>
    </xf>
    <xf numFmtId="0" fontId="4" fillId="0" borderId="1" xfId="0" applyFont="1" applyFill="1" applyBorder="1" applyAlignment="1">
      <alignment vertical="top"/>
    </xf>
    <xf numFmtId="0" fontId="4" fillId="0" borderId="7" xfId="0" applyFont="1" applyBorder="1" applyAlignment="1">
      <alignment vertical="top"/>
    </xf>
    <xf numFmtId="0" fontId="4" fillId="0" borderId="6" xfId="0" applyFont="1" applyBorder="1" applyAlignment="1">
      <alignment vertical="top"/>
    </xf>
    <xf numFmtId="0" fontId="3" fillId="0" borderId="1" xfId="0" quotePrefix="1" applyFont="1" applyBorder="1" applyAlignment="1">
      <alignment horizontal="left" vertical="top"/>
    </xf>
    <xf numFmtId="0" fontId="3" fillId="0" borderId="6" xfId="0" applyFont="1" applyBorder="1" applyAlignment="1">
      <alignment horizontal="center" vertical="top"/>
    </xf>
    <xf numFmtId="0" fontId="4" fillId="0" borderId="1" xfId="0" applyFont="1" applyBorder="1" applyAlignment="1">
      <alignment horizontal="center" vertical="center"/>
    </xf>
    <xf numFmtId="0" fontId="3" fillId="0" borderId="0" xfId="0" applyFont="1" applyAlignment="1">
      <alignment horizontal="left"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top" wrapText="1"/>
    </xf>
  </cellXfs>
  <cellStyles count="17">
    <cellStyle name="Bad" xfId="16" builtinId="27"/>
    <cellStyle name="Comma 2" xfId="1"/>
    <cellStyle name="Comma 2 2" xfId="2"/>
    <cellStyle name="Comma 3" xfId="3"/>
    <cellStyle name="Comma 4" xfId="4"/>
    <cellStyle name="Normal" xfId="0" builtinId="0"/>
    <cellStyle name="Normal 2" xfId="5"/>
    <cellStyle name="Normal 3" xfId="6"/>
    <cellStyle name="Normal 3 2" xfId="7"/>
    <cellStyle name="Normal 4" xfId="8"/>
    <cellStyle name="Normal 5" xfId="9"/>
    <cellStyle name="Normal 6" xfId="10"/>
    <cellStyle name="Title 2" xfId="11"/>
    <cellStyle name="Title 3" xfId="12"/>
    <cellStyle name="Title 4" xfId="13"/>
    <cellStyle name="Title 5" xfId="14"/>
    <cellStyle name="Title 6"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1:M377"/>
  <sheetViews>
    <sheetView tabSelected="1" workbookViewId="0">
      <pane xSplit="5" ySplit="1" topLeftCell="F2" activePane="bottomRight" state="frozen"/>
      <selection pane="topRight" activeCell="F1" sqref="F1"/>
      <selection pane="bottomLeft" activeCell="A2" sqref="A2"/>
      <selection pane="bottomRight" activeCell="F2" sqref="F2"/>
    </sheetView>
  </sheetViews>
  <sheetFormatPr defaultRowHeight="16.5"/>
  <cols>
    <col min="1" max="1" width="5.140625" style="1" bestFit="1" customWidth="1"/>
    <col min="2" max="2" width="5.42578125" style="54" customWidth="1"/>
    <col min="3" max="3" width="37.5703125" style="54" customWidth="1"/>
    <col min="4" max="4" width="8.28515625" style="54" bestFit="1" customWidth="1"/>
    <col min="5" max="5" width="44.140625" style="54" customWidth="1"/>
    <col min="6" max="6" width="13.5703125" style="1" customWidth="1"/>
    <col min="7" max="7" width="9.85546875" style="1" customWidth="1"/>
    <col min="8" max="8" width="16.28515625" style="1" customWidth="1"/>
    <col min="9" max="9" width="9.85546875" style="1" customWidth="1"/>
    <col min="10" max="11" width="10.28515625" style="1" hidden="1" customWidth="1"/>
    <col min="12" max="12" width="14" style="1" customWidth="1"/>
    <col min="13" max="13" width="16.140625" style="1" customWidth="1"/>
    <col min="14" max="16384" width="9.140625" style="1"/>
  </cols>
  <sheetData>
    <row r="1" spans="1:13" ht="99">
      <c r="A1" s="50" t="s">
        <v>466</v>
      </c>
      <c r="B1" s="50" t="s">
        <v>0</v>
      </c>
      <c r="C1" s="50" t="s">
        <v>11</v>
      </c>
      <c r="D1" s="50" t="s">
        <v>1</v>
      </c>
      <c r="E1" s="50" t="s">
        <v>10</v>
      </c>
      <c r="F1" s="50" t="s">
        <v>2</v>
      </c>
      <c r="G1" s="50" t="s">
        <v>3</v>
      </c>
      <c r="H1" s="51" t="s">
        <v>5</v>
      </c>
      <c r="I1" s="50" t="s">
        <v>6</v>
      </c>
      <c r="J1" s="50" t="s">
        <v>7</v>
      </c>
      <c r="K1" s="50" t="s">
        <v>4</v>
      </c>
      <c r="L1" s="50" t="s">
        <v>8</v>
      </c>
      <c r="M1" s="50" t="s">
        <v>9</v>
      </c>
    </row>
    <row r="2" spans="1:13">
      <c r="A2" s="16">
        <v>1</v>
      </c>
      <c r="B2" s="16" t="s">
        <v>12</v>
      </c>
      <c r="C2" s="3" t="s">
        <v>489</v>
      </c>
      <c r="D2" s="16" t="s">
        <v>147</v>
      </c>
      <c r="E2" s="3" t="s">
        <v>490</v>
      </c>
      <c r="F2" s="16">
        <v>0</v>
      </c>
      <c r="G2" s="16">
        <v>0</v>
      </c>
      <c r="H2" s="16">
        <v>0</v>
      </c>
      <c r="I2" s="16">
        <v>0</v>
      </c>
      <c r="J2" s="16">
        <v>0</v>
      </c>
      <c r="K2" s="3">
        <v>295114</v>
      </c>
      <c r="L2" s="3">
        <v>0</v>
      </c>
      <c r="M2" s="16">
        <v>0</v>
      </c>
    </row>
    <row r="3" spans="1:13">
      <c r="A3" s="16">
        <v>2</v>
      </c>
      <c r="B3" s="16" t="s">
        <v>12</v>
      </c>
      <c r="C3" s="3" t="s">
        <v>489</v>
      </c>
      <c r="D3" s="16" t="s">
        <v>148</v>
      </c>
      <c r="E3" s="3" t="s">
        <v>491</v>
      </c>
      <c r="F3" s="16">
        <v>0</v>
      </c>
      <c r="G3" s="16">
        <v>0</v>
      </c>
      <c r="H3" s="16">
        <v>52</v>
      </c>
      <c r="I3" s="16">
        <v>0</v>
      </c>
      <c r="J3" s="16">
        <v>45</v>
      </c>
      <c r="K3" s="3">
        <v>55</v>
      </c>
      <c r="L3" s="3">
        <v>6</v>
      </c>
      <c r="M3" s="16">
        <v>9</v>
      </c>
    </row>
    <row r="4" spans="1:13">
      <c r="A4" s="16">
        <v>3</v>
      </c>
      <c r="B4" s="16" t="s">
        <v>12</v>
      </c>
      <c r="C4" s="3" t="s">
        <v>489</v>
      </c>
      <c r="D4" s="16" t="s">
        <v>149</v>
      </c>
      <c r="E4" s="3" t="s">
        <v>492</v>
      </c>
      <c r="F4" s="16">
        <v>0</v>
      </c>
      <c r="G4" s="16">
        <v>0</v>
      </c>
      <c r="H4" s="16">
        <v>36</v>
      </c>
      <c r="I4" s="16">
        <v>0</v>
      </c>
      <c r="J4" s="16">
        <v>108</v>
      </c>
      <c r="K4" s="3">
        <v>182</v>
      </c>
      <c r="L4" s="3">
        <v>8</v>
      </c>
      <c r="M4" s="16">
        <v>16</v>
      </c>
    </row>
    <row r="5" spans="1:13">
      <c r="A5" s="16">
        <v>4</v>
      </c>
      <c r="B5" s="16" t="s">
        <v>12</v>
      </c>
      <c r="C5" s="3" t="s">
        <v>489</v>
      </c>
      <c r="D5" s="16" t="s">
        <v>150</v>
      </c>
      <c r="E5" s="3" t="s">
        <v>493</v>
      </c>
      <c r="F5" s="16">
        <v>0</v>
      </c>
      <c r="G5" s="16">
        <v>0</v>
      </c>
      <c r="H5" s="16">
        <v>74</v>
      </c>
      <c r="I5" s="16">
        <v>0</v>
      </c>
      <c r="J5" s="16">
        <v>58</v>
      </c>
      <c r="K5" s="3">
        <v>194</v>
      </c>
      <c r="L5" s="3">
        <v>5</v>
      </c>
      <c r="M5" s="16">
        <v>4</v>
      </c>
    </row>
    <row r="6" spans="1:13">
      <c r="A6" s="16">
        <v>5</v>
      </c>
      <c r="B6" s="16" t="s">
        <v>12</v>
      </c>
      <c r="C6" s="3" t="s">
        <v>489</v>
      </c>
      <c r="D6" s="16" t="s">
        <v>151</v>
      </c>
      <c r="E6" s="3" t="s">
        <v>494</v>
      </c>
      <c r="F6" s="16">
        <v>0</v>
      </c>
      <c r="G6" s="16">
        <v>0</v>
      </c>
      <c r="H6" s="16">
        <v>58</v>
      </c>
      <c r="I6" s="16">
        <v>1</v>
      </c>
      <c r="J6" s="16">
        <v>78</v>
      </c>
      <c r="K6" s="3">
        <v>256</v>
      </c>
      <c r="L6" s="3">
        <v>11</v>
      </c>
      <c r="M6" s="16">
        <v>18</v>
      </c>
    </row>
    <row r="7" spans="1:13">
      <c r="A7" s="16">
        <v>6</v>
      </c>
      <c r="B7" s="16" t="s">
        <v>12</v>
      </c>
      <c r="C7" s="3" t="s">
        <v>489</v>
      </c>
      <c r="D7" s="16" t="s">
        <v>152</v>
      </c>
      <c r="E7" s="3" t="s">
        <v>495</v>
      </c>
      <c r="F7" s="16">
        <v>0</v>
      </c>
      <c r="G7" s="16">
        <v>0</v>
      </c>
      <c r="H7" s="16">
        <v>241</v>
      </c>
      <c r="I7" s="16">
        <v>0</v>
      </c>
      <c r="J7" s="16">
        <v>109</v>
      </c>
      <c r="K7" s="3">
        <v>830</v>
      </c>
      <c r="L7" s="3">
        <v>6</v>
      </c>
      <c r="M7" s="16">
        <v>10</v>
      </c>
    </row>
    <row r="8" spans="1:13">
      <c r="A8" s="16">
        <v>7</v>
      </c>
      <c r="B8" s="16" t="s">
        <v>12</v>
      </c>
      <c r="C8" s="3" t="s">
        <v>489</v>
      </c>
      <c r="D8" s="16" t="s">
        <v>153</v>
      </c>
      <c r="E8" s="3" t="s">
        <v>496</v>
      </c>
      <c r="F8" s="16">
        <v>0</v>
      </c>
      <c r="G8" s="16">
        <v>0</v>
      </c>
      <c r="H8" s="16">
        <v>85</v>
      </c>
      <c r="I8" s="16">
        <v>0</v>
      </c>
      <c r="J8" s="16">
        <v>2</v>
      </c>
      <c r="K8" s="3">
        <v>30</v>
      </c>
      <c r="L8" s="3">
        <v>1</v>
      </c>
      <c r="M8" s="16">
        <v>0</v>
      </c>
    </row>
    <row r="9" spans="1:13">
      <c r="A9" s="16">
        <v>8</v>
      </c>
      <c r="B9" s="16" t="s">
        <v>12</v>
      </c>
      <c r="C9" s="3" t="s">
        <v>489</v>
      </c>
      <c r="D9" s="16" t="s">
        <v>154</v>
      </c>
      <c r="E9" s="3" t="s">
        <v>497</v>
      </c>
      <c r="F9" s="16">
        <v>0</v>
      </c>
      <c r="G9" s="16">
        <v>0</v>
      </c>
      <c r="H9" s="16">
        <v>27</v>
      </c>
      <c r="I9" s="16">
        <v>0</v>
      </c>
      <c r="J9" s="16">
        <v>31</v>
      </c>
      <c r="K9" s="3">
        <v>94</v>
      </c>
      <c r="L9" s="3">
        <v>1</v>
      </c>
      <c r="M9" s="16">
        <v>8</v>
      </c>
    </row>
    <row r="10" spans="1:13">
      <c r="A10" s="16">
        <v>9</v>
      </c>
      <c r="B10" s="16" t="s">
        <v>12</v>
      </c>
      <c r="C10" s="3" t="s">
        <v>489</v>
      </c>
      <c r="D10" s="16" t="s">
        <v>155</v>
      </c>
      <c r="E10" s="3" t="s">
        <v>498</v>
      </c>
      <c r="F10" s="16">
        <v>0</v>
      </c>
      <c r="G10" s="16">
        <v>0</v>
      </c>
      <c r="H10" s="16">
        <v>2</v>
      </c>
      <c r="I10" s="16">
        <v>0</v>
      </c>
      <c r="J10" s="16">
        <v>8</v>
      </c>
      <c r="K10" s="3">
        <v>13</v>
      </c>
      <c r="L10" s="3">
        <v>1</v>
      </c>
      <c r="M10" s="16">
        <v>1</v>
      </c>
    </row>
    <row r="11" spans="1:13">
      <c r="A11" s="16">
        <v>10</v>
      </c>
      <c r="B11" s="16" t="s">
        <v>12</v>
      </c>
      <c r="C11" s="3" t="s">
        <v>489</v>
      </c>
      <c r="D11" s="16" t="s">
        <v>156</v>
      </c>
      <c r="E11" s="3" t="s">
        <v>499</v>
      </c>
      <c r="F11" s="16">
        <v>0</v>
      </c>
      <c r="G11" s="16">
        <v>0</v>
      </c>
      <c r="H11" s="16">
        <v>12</v>
      </c>
      <c r="I11" s="16">
        <v>0</v>
      </c>
      <c r="J11" s="16">
        <v>29</v>
      </c>
      <c r="K11" s="3">
        <v>47</v>
      </c>
      <c r="L11" s="3">
        <v>0</v>
      </c>
      <c r="M11" s="16">
        <v>3</v>
      </c>
    </row>
    <row r="12" spans="1:13">
      <c r="A12" s="16">
        <v>11</v>
      </c>
      <c r="B12" s="16" t="s">
        <v>12</v>
      </c>
      <c r="C12" s="3" t="s">
        <v>489</v>
      </c>
      <c r="D12" s="16" t="s">
        <v>157</v>
      </c>
      <c r="E12" s="3" t="s">
        <v>500</v>
      </c>
      <c r="F12" s="16">
        <v>0</v>
      </c>
      <c r="G12" s="16">
        <v>0</v>
      </c>
      <c r="H12" s="16">
        <v>4</v>
      </c>
      <c r="I12" s="16">
        <v>2</v>
      </c>
      <c r="J12" s="16">
        <v>0</v>
      </c>
      <c r="K12" s="3">
        <v>12</v>
      </c>
      <c r="L12" s="3">
        <v>0</v>
      </c>
      <c r="M12" s="16">
        <v>0</v>
      </c>
    </row>
    <row r="13" spans="1:13">
      <c r="A13" s="16">
        <v>12</v>
      </c>
      <c r="B13" s="16" t="s">
        <v>13</v>
      </c>
      <c r="C13" s="3" t="s">
        <v>501</v>
      </c>
      <c r="D13" s="16" t="s">
        <v>158</v>
      </c>
      <c r="E13" s="3" t="s">
        <v>502</v>
      </c>
      <c r="F13" s="16">
        <v>0</v>
      </c>
      <c r="G13" s="16">
        <v>0</v>
      </c>
      <c r="H13" s="16">
        <v>8717</v>
      </c>
      <c r="I13" s="16">
        <v>0</v>
      </c>
      <c r="J13" s="16">
        <v>33344</v>
      </c>
      <c r="K13" s="3">
        <v>20987</v>
      </c>
      <c r="L13" s="3">
        <v>4384</v>
      </c>
      <c r="M13" s="16">
        <v>6395</v>
      </c>
    </row>
    <row r="14" spans="1:13">
      <c r="A14" s="16">
        <v>13</v>
      </c>
      <c r="B14" s="16" t="s">
        <v>13</v>
      </c>
      <c r="C14" s="3" t="s">
        <v>501</v>
      </c>
      <c r="D14" s="16" t="s">
        <v>159</v>
      </c>
      <c r="E14" s="3" t="s">
        <v>503</v>
      </c>
      <c r="F14" s="16">
        <v>0</v>
      </c>
      <c r="G14" s="16">
        <v>0</v>
      </c>
      <c r="H14" s="16">
        <v>27923</v>
      </c>
      <c r="I14" s="16">
        <v>0</v>
      </c>
      <c r="J14" s="16">
        <v>27493</v>
      </c>
      <c r="K14" s="3">
        <v>49147</v>
      </c>
      <c r="L14" s="3">
        <v>1585</v>
      </c>
      <c r="M14" s="16">
        <v>6672</v>
      </c>
    </row>
    <row r="15" spans="1:13">
      <c r="A15" s="16">
        <v>14</v>
      </c>
      <c r="B15" s="16" t="s">
        <v>14</v>
      </c>
      <c r="C15" s="3" t="s">
        <v>504</v>
      </c>
      <c r="D15" s="16" t="s">
        <v>160</v>
      </c>
      <c r="E15" s="3" t="s">
        <v>505</v>
      </c>
      <c r="F15" s="16">
        <v>0</v>
      </c>
      <c r="G15" s="16">
        <v>0</v>
      </c>
      <c r="H15" s="16">
        <v>184</v>
      </c>
      <c r="I15" s="16">
        <v>0</v>
      </c>
      <c r="J15" s="16">
        <v>90</v>
      </c>
      <c r="K15" s="3">
        <v>502</v>
      </c>
      <c r="L15" s="3">
        <v>2</v>
      </c>
      <c r="M15" s="16">
        <v>33</v>
      </c>
    </row>
    <row r="16" spans="1:13">
      <c r="A16" s="16">
        <v>15</v>
      </c>
      <c r="B16" s="16" t="s">
        <v>15</v>
      </c>
      <c r="C16" s="3" t="s">
        <v>506</v>
      </c>
      <c r="D16" s="16" t="s">
        <v>161</v>
      </c>
      <c r="E16" s="3" t="s">
        <v>916</v>
      </c>
      <c r="F16" s="16">
        <v>0</v>
      </c>
      <c r="G16" s="16">
        <v>0</v>
      </c>
      <c r="H16" s="16">
        <v>6377</v>
      </c>
      <c r="I16" s="16">
        <v>0</v>
      </c>
      <c r="J16" s="16">
        <v>30416</v>
      </c>
      <c r="K16" s="3">
        <v>22767</v>
      </c>
      <c r="L16" s="3">
        <v>2633</v>
      </c>
      <c r="M16" s="16">
        <v>5416</v>
      </c>
    </row>
    <row r="17" spans="1:13">
      <c r="A17" s="16">
        <v>16</v>
      </c>
      <c r="B17" s="16" t="s">
        <v>16</v>
      </c>
      <c r="C17" s="3" t="s">
        <v>507</v>
      </c>
      <c r="D17" s="16" t="s">
        <v>162</v>
      </c>
      <c r="E17" s="3" t="s">
        <v>917</v>
      </c>
      <c r="F17" s="16">
        <v>0</v>
      </c>
      <c r="G17" s="16">
        <v>0</v>
      </c>
      <c r="H17" s="16">
        <v>1</v>
      </c>
      <c r="I17" s="16">
        <v>1</v>
      </c>
      <c r="J17" s="16">
        <v>0</v>
      </c>
      <c r="K17" s="3">
        <v>0</v>
      </c>
      <c r="L17" s="3">
        <v>0</v>
      </c>
      <c r="M17" s="16">
        <v>0</v>
      </c>
    </row>
    <row r="18" spans="1:13">
      <c r="A18" s="16">
        <v>17</v>
      </c>
      <c r="B18" s="16" t="s">
        <v>16</v>
      </c>
      <c r="C18" s="3" t="s">
        <v>507</v>
      </c>
      <c r="D18" s="16" t="s">
        <v>163</v>
      </c>
      <c r="E18" s="3" t="s">
        <v>508</v>
      </c>
      <c r="F18" s="16">
        <v>0</v>
      </c>
      <c r="G18" s="16">
        <v>0</v>
      </c>
      <c r="H18" s="16">
        <v>14601</v>
      </c>
      <c r="I18" s="16">
        <v>0</v>
      </c>
      <c r="J18" s="16">
        <v>49027</v>
      </c>
      <c r="K18" s="3">
        <v>57459</v>
      </c>
      <c r="L18" s="3">
        <v>8510</v>
      </c>
      <c r="M18" s="16">
        <v>10040</v>
      </c>
    </row>
    <row r="19" spans="1:13">
      <c r="A19" s="16">
        <v>18</v>
      </c>
      <c r="B19" s="16" t="s">
        <v>17</v>
      </c>
      <c r="C19" s="3" t="s">
        <v>509</v>
      </c>
      <c r="D19" s="16" t="s">
        <v>164</v>
      </c>
      <c r="E19" s="3" t="s">
        <v>510</v>
      </c>
      <c r="F19" s="16">
        <v>0</v>
      </c>
      <c r="G19" s="16">
        <v>0</v>
      </c>
      <c r="H19" s="16">
        <v>1729</v>
      </c>
      <c r="I19" s="16">
        <v>0</v>
      </c>
      <c r="J19" s="16">
        <v>996</v>
      </c>
      <c r="K19" s="3">
        <v>2901</v>
      </c>
      <c r="L19" s="3">
        <v>196</v>
      </c>
      <c r="M19" s="16">
        <v>101</v>
      </c>
    </row>
    <row r="20" spans="1:13">
      <c r="A20" s="16">
        <v>19</v>
      </c>
      <c r="B20" s="16" t="s">
        <v>18</v>
      </c>
      <c r="C20" s="3" t="s">
        <v>511</v>
      </c>
      <c r="D20" s="16" t="s">
        <v>165</v>
      </c>
      <c r="E20" s="3" t="s">
        <v>512</v>
      </c>
      <c r="F20" s="16">
        <v>0</v>
      </c>
      <c r="G20" s="16">
        <v>0</v>
      </c>
      <c r="H20" s="16">
        <v>2359</v>
      </c>
      <c r="I20" s="16">
        <v>0</v>
      </c>
      <c r="J20" s="16">
        <v>2682</v>
      </c>
      <c r="K20" s="3">
        <v>4745</v>
      </c>
      <c r="L20" s="3">
        <v>281</v>
      </c>
      <c r="M20" s="16">
        <v>596</v>
      </c>
    </row>
    <row r="21" spans="1:13">
      <c r="A21" s="16">
        <v>20</v>
      </c>
      <c r="B21" s="16" t="s">
        <v>18</v>
      </c>
      <c r="C21" s="3" t="s">
        <v>511</v>
      </c>
      <c r="D21" s="16" t="s">
        <v>166</v>
      </c>
      <c r="E21" s="3" t="s">
        <v>513</v>
      </c>
      <c r="F21" s="16">
        <v>0</v>
      </c>
      <c r="G21" s="16">
        <v>0</v>
      </c>
      <c r="H21" s="16">
        <v>2185</v>
      </c>
      <c r="I21" s="16">
        <v>0</v>
      </c>
      <c r="J21" s="16">
        <v>1630</v>
      </c>
      <c r="K21" s="3">
        <v>6938</v>
      </c>
      <c r="L21" s="3">
        <v>206</v>
      </c>
      <c r="M21" s="16">
        <v>394</v>
      </c>
    </row>
    <row r="22" spans="1:13">
      <c r="A22" s="16">
        <v>21</v>
      </c>
      <c r="B22" s="16" t="s">
        <v>18</v>
      </c>
      <c r="C22" s="3" t="s">
        <v>511</v>
      </c>
      <c r="D22" s="16" t="s">
        <v>167</v>
      </c>
      <c r="E22" s="3" t="s">
        <v>514</v>
      </c>
      <c r="F22" s="16">
        <v>0</v>
      </c>
      <c r="G22" s="16">
        <v>0</v>
      </c>
      <c r="H22" s="16">
        <v>2506</v>
      </c>
      <c r="I22" s="16">
        <v>46</v>
      </c>
      <c r="J22" s="16">
        <v>2391</v>
      </c>
      <c r="K22" s="3">
        <v>9830</v>
      </c>
      <c r="L22" s="3">
        <v>234</v>
      </c>
      <c r="M22" s="16">
        <v>588</v>
      </c>
    </row>
    <row r="23" spans="1:13">
      <c r="A23" s="16">
        <v>22</v>
      </c>
      <c r="B23" s="16" t="s">
        <v>18</v>
      </c>
      <c r="C23" s="3" t="s">
        <v>511</v>
      </c>
      <c r="D23" s="16" t="s">
        <v>168</v>
      </c>
      <c r="E23" s="3" t="s">
        <v>515</v>
      </c>
      <c r="F23" s="16">
        <v>0</v>
      </c>
      <c r="G23" s="16">
        <v>0</v>
      </c>
      <c r="H23" s="16">
        <v>1499</v>
      </c>
      <c r="I23" s="16">
        <v>0</v>
      </c>
      <c r="J23" s="16">
        <v>1822</v>
      </c>
      <c r="K23" s="3">
        <v>2546</v>
      </c>
      <c r="L23" s="3">
        <v>235</v>
      </c>
      <c r="M23" s="16">
        <v>323</v>
      </c>
    </row>
    <row r="24" spans="1:13">
      <c r="A24" s="16">
        <v>23</v>
      </c>
      <c r="B24" s="16" t="s">
        <v>18</v>
      </c>
      <c r="C24" s="3" t="s">
        <v>511</v>
      </c>
      <c r="D24" s="16" t="s">
        <v>169</v>
      </c>
      <c r="E24" s="3" t="s">
        <v>516</v>
      </c>
      <c r="F24" s="16">
        <v>0</v>
      </c>
      <c r="G24" s="16">
        <v>0</v>
      </c>
      <c r="H24" s="16">
        <v>2761</v>
      </c>
      <c r="I24" s="16">
        <v>0</v>
      </c>
      <c r="J24" s="16">
        <v>1662</v>
      </c>
      <c r="K24" s="3">
        <v>9885</v>
      </c>
      <c r="L24" s="3">
        <v>226</v>
      </c>
      <c r="M24" s="16">
        <v>284</v>
      </c>
    </row>
    <row r="25" spans="1:13">
      <c r="A25" s="16">
        <v>24</v>
      </c>
      <c r="B25" s="16" t="s">
        <v>18</v>
      </c>
      <c r="C25" s="3" t="s">
        <v>511</v>
      </c>
      <c r="D25" s="16" t="s">
        <v>170</v>
      </c>
      <c r="E25" s="3" t="s">
        <v>517</v>
      </c>
      <c r="F25" s="16">
        <v>0</v>
      </c>
      <c r="G25" s="16">
        <v>0</v>
      </c>
      <c r="H25" s="16">
        <v>1806</v>
      </c>
      <c r="I25" s="16">
        <v>0</v>
      </c>
      <c r="J25" s="16">
        <v>6291</v>
      </c>
      <c r="K25" s="3">
        <v>1450</v>
      </c>
      <c r="L25" s="3">
        <v>401</v>
      </c>
      <c r="M25" s="16">
        <v>979</v>
      </c>
    </row>
    <row r="26" spans="1:13">
      <c r="A26" s="16">
        <v>25</v>
      </c>
      <c r="B26" s="16" t="s">
        <v>18</v>
      </c>
      <c r="C26" s="3" t="s">
        <v>511</v>
      </c>
      <c r="D26" s="16" t="s">
        <v>171</v>
      </c>
      <c r="E26" s="3" t="s">
        <v>518</v>
      </c>
      <c r="F26" s="16">
        <v>0</v>
      </c>
      <c r="G26" s="16">
        <v>0</v>
      </c>
      <c r="H26" s="16">
        <v>1492</v>
      </c>
      <c r="I26" s="16">
        <v>0</v>
      </c>
      <c r="J26" s="16">
        <v>2458</v>
      </c>
      <c r="K26" s="3">
        <v>3907</v>
      </c>
      <c r="L26" s="3">
        <v>175</v>
      </c>
      <c r="M26" s="16">
        <v>480</v>
      </c>
    </row>
    <row r="27" spans="1:13">
      <c r="A27" s="16">
        <v>26</v>
      </c>
      <c r="B27" s="16" t="s">
        <v>18</v>
      </c>
      <c r="C27" s="3" t="s">
        <v>511</v>
      </c>
      <c r="D27" s="16" t="s">
        <v>172</v>
      </c>
      <c r="E27" s="3" t="s">
        <v>519</v>
      </c>
      <c r="F27" s="16">
        <v>0</v>
      </c>
      <c r="G27" s="16">
        <v>0</v>
      </c>
      <c r="H27" s="16">
        <v>2219</v>
      </c>
      <c r="I27" s="16">
        <v>0</v>
      </c>
      <c r="J27" s="16">
        <v>2942</v>
      </c>
      <c r="K27" s="3">
        <v>5335</v>
      </c>
      <c r="L27" s="3">
        <v>502</v>
      </c>
      <c r="M27" s="16">
        <v>499</v>
      </c>
    </row>
    <row r="28" spans="1:13">
      <c r="A28" s="16">
        <v>27</v>
      </c>
      <c r="B28" s="16" t="s">
        <v>18</v>
      </c>
      <c r="C28" s="3" t="s">
        <v>511</v>
      </c>
      <c r="D28" s="16" t="s">
        <v>173</v>
      </c>
      <c r="E28" s="3" t="s">
        <v>520</v>
      </c>
      <c r="F28" s="16">
        <v>0</v>
      </c>
      <c r="G28" s="16">
        <v>0</v>
      </c>
      <c r="H28" s="16">
        <v>1196</v>
      </c>
      <c r="I28" s="16">
        <v>0</v>
      </c>
      <c r="J28" s="16">
        <v>2156</v>
      </c>
      <c r="K28" s="3">
        <v>2794</v>
      </c>
      <c r="L28" s="3">
        <v>350</v>
      </c>
      <c r="M28" s="16">
        <v>363</v>
      </c>
    </row>
    <row r="29" spans="1:13">
      <c r="A29" s="16">
        <v>28</v>
      </c>
      <c r="B29" s="16" t="s">
        <v>18</v>
      </c>
      <c r="C29" s="3" t="s">
        <v>511</v>
      </c>
      <c r="D29" s="16" t="s">
        <v>174</v>
      </c>
      <c r="E29" s="3" t="s">
        <v>521</v>
      </c>
      <c r="F29" s="16">
        <v>0</v>
      </c>
      <c r="G29" s="16">
        <v>0</v>
      </c>
      <c r="H29" s="16">
        <v>2118</v>
      </c>
      <c r="I29" s="16">
        <v>0</v>
      </c>
      <c r="J29" s="16">
        <v>2868</v>
      </c>
      <c r="K29" s="3">
        <v>5482</v>
      </c>
      <c r="L29" s="3">
        <v>496</v>
      </c>
      <c r="M29" s="16">
        <v>630</v>
      </c>
    </row>
    <row r="30" spans="1:13">
      <c r="A30" s="16">
        <v>29</v>
      </c>
      <c r="B30" s="16" t="s">
        <v>18</v>
      </c>
      <c r="C30" s="3" t="s">
        <v>511</v>
      </c>
      <c r="D30" s="16" t="s">
        <v>175</v>
      </c>
      <c r="E30" s="3" t="s">
        <v>522</v>
      </c>
      <c r="F30" s="16">
        <v>0</v>
      </c>
      <c r="G30" s="16">
        <v>0</v>
      </c>
      <c r="H30" s="16">
        <v>1445</v>
      </c>
      <c r="I30" s="16">
        <v>0</v>
      </c>
      <c r="J30" s="16">
        <v>1655</v>
      </c>
      <c r="K30" s="3">
        <v>4511</v>
      </c>
      <c r="L30" s="3">
        <v>188</v>
      </c>
      <c r="M30" s="16">
        <v>354</v>
      </c>
    </row>
    <row r="31" spans="1:13">
      <c r="A31" s="16">
        <v>30</v>
      </c>
      <c r="B31" s="16" t="s">
        <v>18</v>
      </c>
      <c r="C31" s="3" t="s">
        <v>511</v>
      </c>
      <c r="D31" s="16" t="s">
        <v>176</v>
      </c>
      <c r="E31" s="3" t="s">
        <v>523</v>
      </c>
      <c r="F31" s="16">
        <v>0</v>
      </c>
      <c r="G31" s="16">
        <v>0</v>
      </c>
      <c r="H31" s="16">
        <v>1664</v>
      </c>
      <c r="I31" s="16">
        <v>0</v>
      </c>
      <c r="J31" s="16">
        <v>1290</v>
      </c>
      <c r="K31" s="3">
        <v>4598</v>
      </c>
      <c r="L31" s="3">
        <v>99</v>
      </c>
      <c r="M31" s="16">
        <v>341</v>
      </c>
    </row>
    <row r="32" spans="1:13">
      <c r="A32" s="16">
        <v>31</v>
      </c>
      <c r="B32" s="16" t="s">
        <v>18</v>
      </c>
      <c r="C32" s="3" t="s">
        <v>511</v>
      </c>
      <c r="D32" s="16" t="s">
        <v>177</v>
      </c>
      <c r="E32" s="3" t="s">
        <v>524</v>
      </c>
      <c r="F32" s="16">
        <v>0</v>
      </c>
      <c r="G32" s="16">
        <v>0</v>
      </c>
      <c r="H32" s="16">
        <v>3701</v>
      </c>
      <c r="I32" s="16">
        <v>0</v>
      </c>
      <c r="J32" s="16">
        <v>1575</v>
      </c>
      <c r="K32" s="3">
        <v>3405</v>
      </c>
      <c r="L32" s="3">
        <v>291</v>
      </c>
      <c r="M32" s="16">
        <v>292</v>
      </c>
    </row>
    <row r="33" spans="1:13">
      <c r="A33" s="16">
        <v>32</v>
      </c>
      <c r="B33" s="16" t="s">
        <v>18</v>
      </c>
      <c r="C33" s="3" t="s">
        <v>511</v>
      </c>
      <c r="D33" s="16" t="s">
        <v>178</v>
      </c>
      <c r="E33" s="3" t="s">
        <v>525</v>
      </c>
      <c r="F33" s="16">
        <v>0</v>
      </c>
      <c r="G33" s="16">
        <v>0</v>
      </c>
      <c r="H33" s="16">
        <v>4088</v>
      </c>
      <c r="I33" s="16">
        <v>0</v>
      </c>
      <c r="J33" s="16">
        <v>1247</v>
      </c>
      <c r="K33" s="3">
        <v>6751</v>
      </c>
      <c r="L33" s="3">
        <v>191</v>
      </c>
      <c r="M33" s="16">
        <v>251</v>
      </c>
    </row>
    <row r="34" spans="1:13">
      <c r="A34" s="16">
        <v>33</v>
      </c>
      <c r="B34" s="16" t="s">
        <v>18</v>
      </c>
      <c r="C34" s="3" t="s">
        <v>511</v>
      </c>
      <c r="D34" s="16" t="s">
        <v>179</v>
      </c>
      <c r="E34" s="3" t="s">
        <v>526</v>
      </c>
      <c r="F34" s="16">
        <v>0</v>
      </c>
      <c r="G34" s="16">
        <v>0</v>
      </c>
      <c r="H34" s="16">
        <v>443</v>
      </c>
      <c r="I34" s="16">
        <v>0</v>
      </c>
      <c r="J34" s="16">
        <v>1255</v>
      </c>
      <c r="K34" s="3">
        <v>1331</v>
      </c>
      <c r="L34" s="3">
        <v>113</v>
      </c>
      <c r="M34" s="16">
        <v>163</v>
      </c>
    </row>
    <row r="35" spans="1:13">
      <c r="A35" s="16">
        <v>34</v>
      </c>
      <c r="B35" s="16" t="s">
        <v>18</v>
      </c>
      <c r="C35" s="3" t="s">
        <v>511</v>
      </c>
      <c r="D35" s="16" t="s">
        <v>180</v>
      </c>
      <c r="E35" s="3" t="s">
        <v>527</v>
      </c>
      <c r="F35" s="16">
        <v>0</v>
      </c>
      <c r="G35" s="16">
        <v>0</v>
      </c>
      <c r="H35" s="16">
        <v>2033</v>
      </c>
      <c r="I35" s="16">
        <v>0</v>
      </c>
      <c r="J35" s="16">
        <v>1130</v>
      </c>
      <c r="K35" s="3">
        <v>3944</v>
      </c>
      <c r="L35" s="3">
        <v>192</v>
      </c>
      <c r="M35" s="16">
        <v>275</v>
      </c>
    </row>
    <row r="36" spans="1:13">
      <c r="A36" s="16">
        <v>35</v>
      </c>
      <c r="B36" s="16" t="s">
        <v>18</v>
      </c>
      <c r="C36" s="3" t="s">
        <v>511</v>
      </c>
      <c r="D36" s="16" t="s">
        <v>181</v>
      </c>
      <c r="E36" s="3" t="s">
        <v>528</v>
      </c>
      <c r="F36" s="16">
        <v>0</v>
      </c>
      <c r="G36" s="16">
        <v>0</v>
      </c>
      <c r="H36" s="16">
        <v>503</v>
      </c>
      <c r="I36" s="16">
        <v>0</v>
      </c>
      <c r="J36" s="16">
        <v>541</v>
      </c>
      <c r="K36" s="3">
        <v>4061</v>
      </c>
      <c r="L36" s="3">
        <v>130</v>
      </c>
      <c r="M36" s="16">
        <v>97</v>
      </c>
    </row>
    <row r="37" spans="1:13">
      <c r="A37" s="16">
        <v>36</v>
      </c>
      <c r="B37" s="16" t="s">
        <v>18</v>
      </c>
      <c r="C37" s="3" t="s">
        <v>511</v>
      </c>
      <c r="D37" s="16" t="s">
        <v>182</v>
      </c>
      <c r="E37" s="3" t="s">
        <v>529</v>
      </c>
      <c r="F37" s="16">
        <v>0</v>
      </c>
      <c r="G37" s="16">
        <v>0</v>
      </c>
      <c r="H37" s="16">
        <v>1629</v>
      </c>
      <c r="I37" s="16">
        <v>0</v>
      </c>
      <c r="J37" s="16">
        <v>3204</v>
      </c>
      <c r="K37" s="3">
        <v>4857</v>
      </c>
      <c r="L37" s="3">
        <v>238</v>
      </c>
      <c r="M37" s="16">
        <v>662</v>
      </c>
    </row>
    <row r="38" spans="1:13">
      <c r="A38" s="16">
        <v>37</v>
      </c>
      <c r="B38" s="16" t="s">
        <v>18</v>
      </c>
      <c r="C38" s="3" t="s">
        <v>511</v>
      </c>
      <c r="D38" s="16" t="s">
        <v>183</v>
      </c>
      <c r="E38" s="3" t="s">
        <v>530</v>
      </c>
      <c r="F38" s="16">
        <v>0</v>
      </c>
      <c r="G38" s="16">
        <v>0</v>
      </c>
      <c r="H38" s="16">
        <v>1053</v>
      </c>
      <c r="I38" s="16">
        <v>0</v>
      </c>
      <c r="J38" s="16">
        <v>2590</v>
      </c>
      <c r="K38" s="3">
        <v>674</v>
      </c>
      <c r="L38" s="3">
        <v>147</v>
      </c>
      <c r="M38" s="16">
        <v>411</v>
      </c>
    </row>
    <row r="39" spans="1:13">
      <c r="A39" s="16">
        <v>38</v>
      </c>
      <c r="B39" s="16" t="s">
        <v>18</v>
      </c>
      <c r="C39" s="3" t="s">
        <v>511</v>
      </c>
      <c r="D39" s="16" t="s">
        <v>184</v>
      </c>
      <c r="E39" s="3" t="s">
        <v>531</v>
      </c>
      <c r="F39" s="16">
        <v>0</v>
      </c>
      <c r="G39" s="16">
        <v>0</v>
      </c>
      <c r="H39" s="16">
        <v>2395</v>
      </c>
      <c r="I39" s="16">
        <v>0</v>
      </c>
      <c r="J39" s="16">
        <v>2733</v>
      </c>
      <c r="K39" s="3">
        <v>6486</v>
      </c>
      <c r="L39" s="3">
        <v>352</v>
      </c>
      <c r="M39" s="16">
        <v>572</v>
      </c>
    </row>
    <row r="40" spans="1:13">
      <c r="A40" s="16">
        <v>39</v>
      </c>
      <c r="B40" s="16" t="s">
        <v>18</v>
      </c>
      <c r="C40" s="3" t="s">
        <v>511</v>
      </c>
      <c r="D40" s="16" t="s">
        <v>185</v>
      </c>
      <c r="E40" s="3" t="s">
        <v>532</v>
      </c>
      <c r="F40" s="16">
        <v>0</v>
      </c>
      <c r="G40" s="16">
        <v>0</v>
      </c>
      <c r="H40" s="16">
        <v>2367</v>
      </c>
      <c r="I40" s="16">
        <v>0</v>
      </c>
      <c r="J40" s="16">
        <v>2017</v>
      </c>
      <c r="K40" s="3">
        <v>3781</v>
      </c>
      <c r="L40" s="3">
        <v>190</v>
      </c>
      <c r="M40" s="16">
        <v>213</v>
      </c>
    </row>
    <row r="41" spans="1:13">
      <c r="A41" s="16">
        <v>40</v>
      </c>
      <c r="B41" s="16" t="s">
        <v>19</v>
      </c>
      <c r="C41" s="3" t="s">
        <v>533</v>
      </c>
      <c r="D41" s="16" t="s">
        <v>186</v>
      </c>
      <c r="E41" s="3" t="s">
        <v>534</v>
      </c>
      <c r="F41" s="16">
        <v>0</v>
      </c>
      <c r="G41" s="16">
        <v>0</v>
      </c>
      <c r="H41" s="16">
        <v>43502</v>
      </c>
      <c r="I41" s="16">
        <v>0</v>
      </c>
      <c r="J41" s="16">
        <v>43422</v>
      </c>
      <c r="K41" s="3">
        <v>127876</v>
      </c>
      <c r="L41" s="3">
        <v>2491</v>
      </c>
      <c r="M41" s="16">
        <v>10654</v>
      </c>
    </row>
    <row r="42" spans="1:13">
      <c r="A42" s="16">
        <v>41</v>
      </c>
      <c r="B42" s="16" t="s">
        <v>20</v>
      </c>
      <c r="C42" s="3" t="s">
        <v>535</v>
      </c>
      <c r="D42" s="16" t="s">
        <v>187</v>
      </c>
      <c r="E42" s="3" t="s">
        <v>536</v>
      </c>
      <c r="F42" s="16">
        <v>0</v>
      </c>
      <c r="G42" s="16">
        <v>0</v>
      </c>
      <c r="H42" s="16">
        <v>490</v>
      </c>
      <c r="I42" s="16">
        <v>2</v>
      </c>
      <c r="J42" s="16">
        <v>753</v>
      </c>
      <c r="K42" s="3">
        <v>1589</v>
      </c>
      <c r="L42" s="3">
        <v>117</v>
      </c>
      <c r="M42" s="16">
        <v>277</v>
      </c>
    </row>
    <row r="43" spans="1:13">
      <c r="A43" s="16">
        <v>42</v>
      </c>
      <c r="B43" s="16" t="s">
        <v>21</v>
      </c>
      <c r="C43" s="3" t="s">
        <v>537</v>
      </c>
      <c r="D43" s="16" t="s">
        <v>188</v>
      </c>
      <c r="E43" s="3" t="s">
        <v>918</v>
      </c>
      <c r="F43" s="16">
        <v>0</v>
      </c>
      <c r="G43" s="16">
        <v>0</v>
      </c>
      <c r="H43" s="16">
        <v>1207</v>
      </c>
      <c r="I43" s="16">
        <v>0</v>
      </c>
      <c r="J43" s="16">
        <v>1119</v>
      </c>
      <c r="K43" s="3">
        <v>947</v>
      </c>
      <c r="L43" s="3">
        <v>178</v>
      </c>
      <c r="M43" s="16">
        <v>298</v>
      </c>
    </row>
    <row r="44" spans="1:13">
      <c r="A44" s="16">
        <v>43</v>
      </c>
      <c r="B44" s="16" t="s">
        <v>21</v>
      </c>
      <c r="C44" s="3" t="s">
        <v>537</v>
      </c>
      <c r="D44" s="16" t="s">
        <v>189</v>
      </c>
      <c r="E44" s="3" t="s">
        <v>918</v>
      </c>
      <c r="F44" s="16">
        <v>0</v>
      </c>
      <c r="G44" s="16">
        <v>0</v>
      </c>
      <c r="H44" s="16">
        <v>539</v>
      </c>
      <c r="I44" s="16">
        <v>0</v>
      </c>
      <c r="J44" s="16">
        <v>693</v>
      </c>
      <c r="K44" s="3">
        <v>1224</v>
      </c>
      <c r="L44" s="3">
        <v>194</v>
      </c>
      <c r="M44" s="16">
        <v>261</v>
      </c>
    </row>
    <row r="45" spans="1:13">
      <c r="A45" s="16">
        <v>44</v>
      </c>
      <c r="B45" s="16" t="s">
        <v>21</v>
      </c>
      <c r="C45" s="3" t="s">
        <v>537</v>
      </c>
      <c r="D45" s="16" t="s">
        <v>190</v>
      </c>
      <c r="E45" s="3" t="s">
        <v>918</v>
      </c>
      <c r="F45" s="16">
        <v>0</v>
      </c>
      <c r="G45" s="16">
        <v>0</v>
      </c>
      <c r="H45" s="16">
        <v>235</v>
      </c>
      <c r="I45" s="16">
        <v>0</v>
      </c>
      <c r="J45" s="16">
        <v>190</v>
      </c>
      <c r="K45" s="3">
        <v>260</v>
      </c>
      <c r="L45" s="3">
        <v>64</v>
      </c>
      <c r="M45" s="16">
        <v>61</v>
      </c>
    </row>
    <row r="46" spans="1:13">
      <c r="A46" s="16">
        <v>45</v>
      </c>
      <c r="B46" s="16" t="s">
        <v>21</v>
      </c>
      <c r="C46" s="3" t="s">
        <v>537</v>
      </c>
      <c r="D46" s="16" t="s">
        <v>191</v>
      </c>
      <c r="E46" s="3" t="s">
        <v>918</v>
      </c>
      <c r="F46" s="16">
        <v>0</v>
      </c>
      <c r="G46" s="16">
        <v>0</v>
      </c>
      <c r="H46" s="16">
        <v>511</v>
      </c>
      <c r="I46" s="16">
        <v>0</v>
      </c>
      <c r="J46" s="16">
        <v>580</v>
      </c>
      <c r="K46" s="3">
        <v>1041</v>
      </c>
      <c r="L46" s="3">
        <v>185</v>
      </c>
      <c r="M46" s="16">
        <v>223</v>
      </c>
    </row>
    <row r="47" spans="1:13">
      <c r="A47" s="16">
        <v>46</v>
      </c>
      <c r="B47" s="16" t="s">
        <v>21</v>
      </c>
      <c r="C47" s="3" t="s">
        <v>537</v>
      </c>
      <c r="D47" s="16" t="s">
        <v>192</v>
      </c>
      <c r="E47" s="3" t="s">
        <v>918</v>
      </c>
      <c r="F47" s="16">
        <v>0</v>
      </c>
      <c r="G47" s="16">
        <v>0</v>
      </c>
      <c r="H47" s="16">
        <v>438</v>
      </c>
      <c r="I47" s="16">
        <v>0</v>
      </c>
      <c r="J47" s="16">
        <v>633</v>
      </c>
      <c r="K47" s="3">
        <v>706</v>
      </c>
      <c r="L47" s="3">
        <v>164</v>
      </c>
      <c r="M47" s="16">
        <v>212</v>
      </c>
    </row>
    <row r="48" spans="1:13">
      <c r="A48" s="16">
        <v>47</v>
      </c>
      <c r="B48" s="16" t="s">
        <v>21</v>
      </c>
      <c r="C48" s="3" t="s">
        <v>537</v>
      </c>
      <c r="D48" s="16" t="s">
        <v>193</v>
      </c>
      <c r="E48" s="3" t="s">
        <v>918</v>
      </c>
      <c r="F48" s="16">
        <v>0</v>
      </c>
      <c r="G48" s="16">
        <v>0</v>
      </c>
      <c r="H48" s="16">
        <v>502</v>
      </c>
      <c r="I48" s="16">
        <v>0</v>
      </c>
      <c r="J48" s="16">
        <v>365</v>
      </c>
      <c r="K48" s="3">
        <v>524</v>
      </c>
      <c r="L48" s="3">
        <v>83</v>
      </c>
      <c r="M48" s="16">
        <v>123</v>
      </c>
    </row>
    <row r="49" spans="1:13">
      <c r="A49" s="16">
        <v>48</v>
      </c>
      <c r="B49" s="16" t="s">
        <v>21</v>
      </c>
      <c r="C49" s="3" t="s">
        <v>537</v>
      </c>
      <c r="D49" s="16" t="s">
        <v>194</v>
      </c>
      <c r="E49" s="3" t="s">
        <v>918</v>
      </c>
      <c r="F49" s="16">
        <v>0</v>
      </c>
      <c r="G49" s="16">
        <v>0</v>
      </c>
      <c r="H49" s="16">
        <v>806</v>
      </c>
      <c r="I49" s="16">
        <v>0</v>
      </c>
      <c r="J49" s="16">
        <v>936</v>
      </c>
      <c r="K49" s="3">
        <v>1889</v>
      </c>
      <c r="L49" s="3">
        <v>294</v>
      </c>
      <c r="M49" s="16">
        <v>373</v>
      </c>
    </row>
    <row r="50" spans="1:13">
      <c r="A50" s="16">
        <v>49</v>
      </c>
      <c r="B50" s="16" t="s">
        <v>21</v>
      </c>
      <c r="C50" s="3" t="s">
        <v>537</v>
      </c>
      <c r="D50" s="16" t="s">
        <v>195</v>
      </c>
      <c r="E50" s="3" t="s">
        <v>919</v>
      </c>
      <c r="F50" s="16">
        <v>0</v>
      </c>
      <c r="G50" s="16">
        <v>0</v>
      </c>
      <c r="H50" s="16">
        <v>521</v>
      </c>
      <c r="I50" s="16">
        <v>0</v>
      </c>
      <c r="J50" s="16">
        <v>339</v>
      </c>
      <c r="K50" s="3">
        <v>738</v>
      </c>
      <c r="L50" s="3">
        <v>131</v>
      </c>
      <c r="M50" s="16">
        <v>93</v>
      </c>
    </row>
    <row r="51" spans="1:13">
      <c r="A51" s="16">
        <v>50</v>
      </c>
      <c r="B51" s="16" t="s">
        <v>22</v>
      </c>
      <c r="C51" s="3" t="s">
        <v>873</v>
      </c>
      <c r="D51" s="16" t="s">
        <v>196</v>
      </c>
      <c r="E51" s="3" t="s">
        <v>920</v>
      </c>
      <c r="F51" s="16">
        <v>0</v>
      </c>
      <c r="G51" s="16">
        <v>0</v>
      </c>
      <c r="H51" s="16">
        <v>3221</v>
      </c>
      <c r="I51" s="16">
        <v>0</v>
      </c>
      <c r="J51" s="16">
        <v>105</v>
      </c>
      <c r="K51" s="3">
        <v>398</v>
      </c>
      <c r="L51" s="3">
        <v>1</v>
      </c>
      <c r="M51" s="16">
        <v>28</v>
      </c>
    </row>
    <row r="52" spans="1:13">
      <c r="A52" s="16">
        <v>51</v>
      </c>
      <c r="B52" s="16" t="s">
        <v>22</v>
      </c>
      <c r="C52" s="3" t="s">
        <v>873</v>
      </c>
      <c r="D52" s="16" t="s">
        <v>197</v>
      </c>
      <c r="E52" s="3" t="s">
        <v>538</v>
      </c>
      <c r="F52" s="16">
        <v>0</v>
      </c>
      <c r="G52" s="16">
        <v>0</v>
      </c>
      <c r="H52" s="16">
        <v>2085</v>
      </c>
      <c r="I52" s="16">
        <v>0</v>
      </c>
      <c r="J52" s="16">
        <v>7</v>
      </c>
      <c r="K52" s="3">
        <v>131</v>
      </c>
      <c r="L52" s="3">
        <v>0</v>
      </c>
      <c r="M52" s="16">
        <v>0</v>
      </c>
    </row>
    <row r="53" spans="1:13">
      <c r="A53" s="16">
        <v>52</v>
      </c>
      <c r="B53" s="16" t="s">
        <v>22</v>
      </c>
      <c r="C53" s="3" t="s">
        <v>873</v>
      </c>
      <c r="D53" s="16" t="s">
        <v>470</v>
      </c>
      <c r="E53" s="3" t="s">
        <v>921</v>
      </c>
      <c r="F53" s="16">
        <v>0</v>
      </c>
      <c r="G53" s="16">
        <v>0</v>
      </c>
      <c r="H53" s="16">
        <v>10523</v>
      </c>
      <c r="I53" s="16">
        <v>0</v>
      </c>
      <c r="J53" s="16">
        <v>325</v>
      </c>
      <c r="K53" s="3">
        <v>783</v>
      </c>
      <c r="L53" s="3">
        <v>25</v>
      </c>
      <c r="M53" s="16">
        <v>117</v>
      </c>
    </row>
    <row r="54" spans="1:13">
      <c r="A54" s="16">
        <v>53</v>
      </c>
      <c r="B54" s="16" t="s">
        <v>22</v>
      </c>
      <c r="C54" s="3" t="s">
        <v>873</v>
      </c>
      <c r="D54" s="16" t="s">
        <v>471</v>
      </c>
      <c r="E54" s="3" t="s">
        <v>830</v>
      </c>
      <c r="F54" s="16">
        <v>0</v>
      </c>
      <c r="G54" s="16">
        <v>0</v>
      </c>
      <c r="H54" s="16">
        <v>3276</v>
      </c>
      <c r="I54" s="16">
        <v>0</v>
      </c>
      <c r="J54" s="16">
        <v>0</v>
      </c>
      <c r="K54" s="3">
        <v>57</v>
      </c>
      <c r="L54" s="3">
        <v>0</v>
      </c>
      <c r="M54" s="16">
        <v>0</v>
      </c>
    </row>
    <row r="55" spans="1:13">
      <c r="A55" s="16">
        <v>54</v>
      </c>
      <c r="B55" s="16" t="s">
        <v>22</v>
      </c>
      <c r="C55" s="3" t="s">
        <v>873</v>
      </c>
      <c r="D55" s="16" t="s">
        <v>472</v>
      </c>
      <c r="E55" s="3" t="s">
        <v>922</v>
      </c>
      <c r="F55" s="16">
        <v>0</v>
      </c>
      <c r="G55" s="16">
        <v>0</v>
      </c>
      <c r="H55" s="16">
        <v>13136</v>
      </c>
      <c r="I55" s="16">
        <v>0</v>
      </c>
      <c r="J55" s="16">
        <v>19</v>
      </c>
      <c r="K55" s="3">
        <v>1118</v>
      </c>
      <c r="L55" s="3">
        <v>0</v>
      </c>
      <c r="M55" s="16">
        <v>0</v>
      </c>
    </row>
    <row r="56" spans="1:13">
      <c r="A56" s="16">
        <v>55</v>
      </c>
      <c r="B56" s="16" t="s">
        <v>22</v>
      </c>
      <c r="C56" s="3" t="s">
        <v>873</v>
      </c>
      <c r="D56" s="16" t="s">
        <v>473</v>
      </c>
      <c r="E56" s="3" t="s">
        <v>923</v>
      </c>
      <c r="F56" s="16">
        <v>0</v>
      </c>
      <c r="G56" s="16">
        <v>0</v>
      </c>
      <c r="H56" s="16">
        <v>12613</v>
      </c>
      <c r="I56" s="16">
        <v>0</v>
      </c>
      <c r="J56" s="16">
        <v>20</v>
      </c>
      <c r="K56" s="3">
        <v>186</v>
      </c>
      <c r="L56" s="3">
        <v>0</v>
      </c>
      <c r="M56" s="16">
        <v>1</v>
      </c>
    </row>
    <row r="57" spans="1:13">
      <c r="A57" s="16">
        <v>56</v>
      </c>
      <c r="B57" s="16" t="s">
        <v>22</v>
      </c>
      <c r="C57" s="3" t="s">
        <v>873</v>
      </c>
      <c r="D57" s="16" t="s">
        <v>474</v>
      </c>
      <c r="E57" s="3" t="s">
        <v>923</v>
      </c>
      <c r="F57" s="16">
        <v>0</v>
      </c>
      <c r="G57" s="16">
        <v>0</v>
      </c>
      <c r="H57" s="16">
        <v>2601</v>
      </c>
      <c r="I57" s="16">
        <v>0</v>
      </c>
      <c r="J57" s="16">
        <v>90</v>
      </c>
      <c r="K57" s="3">
        <v>920</v>
      </c>
      <c r="L57" s="3">
        <v>13</v>
      </c>
      <c r="M57" s="16">
        <v>19</v>
      </c>
    </row>
    <row r="58" spans="1:13">
      <c r="A58" s="16">
        <v>57</v>
      </c>
      <c r="B58" s="16" t="s">
        <v>22</v>
      </c>
      <c r="C58" s="3" t="s">
        <v>873</v>
      </c>
      <c r="D58" s="16" t="s">
        <v>475</v>
      </c>
      <c r="E58" s="3" t="s">
        <v>831</v>
      </c>
      <c r="F58" s="16">
        <v>0</v>
      </c>
      <c r="G58" s="16">
        <v>0</v>
      </c>
      <c r="H58" s="16">
        <v>9336</v>
      </c>
      <c r="I58" s="16">
        <v>0</v>
      </c>
      <c r="J58" s="16">
        <v>11</v>
      </c>
      <c r="K58" s="3">
        <v>118</v>
      </c>
      <c r="L58" s="3">
        <v>0</v>
      </c>
      <c r="M58" s="16">
        <v>0</v>
      </c>
    </row>
    <row r="59" spans="1:13">
      <c r="A59" s="16">
        <v>58</v>
      </c>
      <c r="B59" s="16" t="s">
        <v>22</v>
      </c>
      <c r="C59" s="3" t="s">
        <v>873</v>
      </c>
      <c r="D59" s="16" t="s">
        <v>476</v>
      </c>
      <c r="E59" s="3" t="s">
        <v>921</v>
      </c>
      <c r="F59" s="16">
        <v>0</v>
      </c>
      <c r="G59" s="16">
        <v>0</v>
      </c>
      <c r="H59" s="16">
        <v>15423</v>
      </c>
      <c r="I59" s="16">
        <v>0</v>
      </c>
      <c r="J59" s="16">
        <v>17</v>
      </c>
      <c r="K59" s="3">
        <v>238</v>
      </c>
      <c r="L59" s="3">
        <v>0</v>
      </c>
      <c r="M59" s="16">
        <v>0</v>
      </c>
    </row>
    <row r="60" spans="1:13">
      <c r="A60" s="16">
        <v>59</v>
      </c>
      <c r="B60" s="16" t="s">
        <v>22</v>
      </c>
      <c r="C60" s="3" t="s">
        <v>873</v>
      </c>
      <c r="D60" s="16" t="s">
        <v>477</v>
      </c>
      <c r="E60" s="3" t="s">
        <v>832</v>
      </c>
      <c r="F60" s="16">
        <v>0</v>
      </c>
      <c r="G60" s="16">
        <v>0</v>
      </c>
      <c r="H60" s="16">
        <v>10289</v>
      </c>
      <c r="I60" s="16">
        <v>0</v>
      </c>
      <c r="J60" s="16">
        <v>52</v>
      </c>
      <c r="K60" s="3">
        <v>301</v>
      </c>
      <c r="L60" s="3">
        <v>2</v>
      </c>
      <c r="M60" s="16">
        <v>8</v>
      </c>
    </row>
    <row r="61" spans="1:13">
      <c r="A61" s="16">
        <v>60</v>
      </c>
      <c r="B61" s="16" t="s">
        <v>22</v>
      </c>
      <c r="C61" s="3" t="s">
        <v>873</v>
      </c>
      <c r="D61" s="16" t="s">
        <v>478</v>
      </c>
      <c r="E61" s="3" t="s">
        <v>833</v>
      </c>
      <c r="F61" s="16">
        <v>0</v>
      </c>
      <c r="G61" s="16">
        <v>0</v>
      </c>
      <c r="H61" s="16">
        <v>14524</v>
      </c>
      <c r="I61" s="16">
        <v>0</v>
      </c>
      <c r="J61" s="16">
        <v>34</v>
      </c>
      <c r="K61" s="3">
        <v>323</v>
      </c>
      <c r="L61" s="3">
        <v>0</v>
      </c>
      <c r="M61" s="16">
        <v>3</v>
      </c>
    </row>
    <row r="62" spans="1:13">
      <c r="A62" s="16">
        <v>61</v>
      </c>
      <c r="B62" s="16" t="s">
        <v>22</v>
      </c>
      <c r="C62" s="3" t="s">
        <v>873</v>
      </c>
      <c r="D62" s="16" t="s">
        <v>479</v>
      </c>
      <c r="E62" s="3" t="s">
        <v>834</v>
      </c>
      <c r="F62" s="16">
        <v>0</v>
      </c>
      <c r="G62" s="16">
        <v>0</v>
      </c>
      <c r="H62" s="16">
        <v>10960</v>
      </c>
      <c r="I62" s="16">
        <v>0</v>
      </c>
      <c r="J62" s="16">
        <v>9</v>
      </c>
      <c r="K62" s="3">
        <v>140</v>
      </c>
      <c r="L62" s="3">
        <v>0</v>
      </c>
      <c r="M62" s="16">
        <v>0</v>
      </c>
    </row>
    <row r="63" spans="1:13">
      <c r="A63" s="16">
        <v>62</v>
      </c>
      <c r="B63" s="16" t="s">
        <v>22</v>
      </c>
      <c r="C63" s="3" t="s">
        <v>873</v>
      </c>
      <c r="D63" s="16" t="s">
        <v>480</v>
      </c>
      <c r="E63" s="3" t="s">
        <v>835</v>
      </c>
      <c r="F63" s="16">
        <v>0</v>
      </c>
      <c r="G63" s="16">
        <v>0</v>
      </c>
      <c r="H63" s="16">
        <v>8388</v>
      </c>
      <c r="I63" s="16">
        <v>0</v>
      </c>
      <c r="J63" s="16">
        <v>595</v>
      </c>
      <c r="K63" s="3">
        <v>1335</v>
      </c>
      <c r="L63" s="3">
        <v>36</v>
      </c>
      <c r="M63" s="16">
        <v>165</v>
      </c>
    </row>
    <row r="64" spans="1:13">
      <c r="A64" s="16">
        <v>63</v>
      </c>
      <c r="B64" s="16" t="s">
        <v>22</v>
      </c>
      <c r="C64" s="3" t="s">
        <v>873</v>
      </c>
      <c r="D64" s="16" t="s">
        <v>481</v>
      </c>
      <c r="E64" s="3" t="s">
        <v>836</v>
      </c>
      <c r="F64" s="16">
        <v>0</v>
      </c>
      <c r="G64" s="16">
        <v>0</v>
      </c>
      <c r="H64" s="16">
        <v>12155</v>
      </c>
      <c r="I64" s="16">
        <v>0</v>
      </c>
      <c r="J64" s="16">
        <v>10</v>
      </c>
      <c r="K64" s="3">
        <v>148</v>
      </c>
      <c r="L64" s="3">
        <v>0</v>
      </c>
      <c r="M64" s="16">
        <v>0</v>
      </c>
    </row>
    <row r="65" spans="1:13">
      <c r="A65" s="16">
        <v>64</v>
      </c>
      <c r="B65" s="16" t="s">
        <v>22</v>
      </c>
      <c r="C65" s="3" t="s">
        <v>873</v>
      </c>
      <c r="D65" s="16" t="s">
        <v>482</v>
      </c>
      <c r="E65" s="3" t="s">
        <v>922</v>
      </c>
      <c r="F65" s="16">
        <v>0</v>
      </c>
      <c r="G65" s="16">
        <v>0</v>
      </c>
      <c r="H65" s="16">
        <v>15619</v>
      </c>
      <c r="I65" s="16">
        <v>0</v>
      </c>
      <c r="J65" s="16">
        <v>253</v>
      </c>
      <c r="K65" s="3">
        <v>741</v>
      </c>
      <c r="L65" s="3">
        <v>13</v>
      </c>
      <c r="M65" s="16">
        <v>78</v>
      </c>
    </row>
    <row r="66" spans="1:13">
      <c r="A66" s="16">
        <v>65</v>
      </c>
      <c r="B66" s="16" t="s">
        <v>22</v>
      </c>
      <c r="C66" s="3" t="s">
        <v>873</v>
      </c>
      <c r="D66" s="16" t="s">
        <v>488</v>
      </c>
      <c r="E66" s="3" t="s">
        <v>843</v>
      </c>
      <c r="F66" s="16">
        <v>0</v>
      </c>
      <c r="G66" s="16">
        <v>0</v>
      </c>
      <c r="H66" s="16">
        <v>10440</v>
      </c>
      <c r="I66" s="16">
        <v>0</v>
      </c>
      <c r="J66" s="16">
        <v>12</v>
      </c>
      <c r="K66" s="3">
        <v>137</v>
      </c>
      <c r="L66" s="3">
        <v>0</v>
      </c>
      <c r="M66" s="16">
        <v>0</v>
      </c>
    </row>
    <row r="67" spans="1:13">
      <c r="A67" s="16">
        <v>66</v>
      </c>
      <c r="B67" s="16" t="s">
        <v>22</v>
      </c>
      <c r="C67" s="3" t="s">
        <v>873</v>
      </c>
      <c r="D67" s="16" t="s">
        <v>844</v>
      </c>
      <c r="E67" s="3" t="s">
        <v>923</v>
      </c>
      <c r="F67" s="16">
        <v>0</v>
      </c>
      <c r="G67" s="16">
        <v>0</v>
      </c>
      <c r="H67" s="16">
        <v>8022</v>
      </c>
      <c r="I67" s="16">
        <v>0</v>
      </c>
      <c r="J67" s="16">
        <v>10</v>
      </c>
      <c r="K67" s="3">
        <v>210</v>
      </c>
      <c r="L67" s="3">
        <v>0</v>
      </c>
      <c r="M67" s="16">
        <v>0</v>
      </c>
    </row>
    <row r="68" spans="1:13">
      <c r="A68" s="16">
        <v>67</v>
      </c>
      <c r="B68" s="16" t="s">
        <v>22</v>
      </c>
      <c r="C68" s="3" t="s">
        <v>873</v>
      </c>
      <c r="D68" s="16" t="s">
        <v>845</v>
      </c>
      <c r="E68" s="3" t="s">
        <v>924</v>
      </c>
      <c r="F68" s="16">
        <v>0</v>
      </c>
      <c r="G68" s="16">
        <v>0</v>
      </c>
      <c r="H68" s="16">
        <v>9727</v>
      </c>
      <c r="I68" s="16">
        <v>0</v>
      </c>
      <c r="J68" s="16">
        <v>52</v>
      </c>
      <c r="K68" s="3">
        <v>348</v>
      </c>
      <c r="L68" s="3">
        <v>0</v>
      </c>
      <c r="M68" s="16">
        <v>6</v>
      </c>
    </row>
    <row r="69" spans="1:13">
      <c r="A69" s="16">
        <v>68</v>
      </c>
      <c r="B69" s="16" t="s">
        <v>22</v>
      </c>
      <c r="C69" s="3" t="s">
        <v>873</v>
      </c>
      <c r="D69" s="16" t="s">
        <v>846</v>
      </c>
      <c r="E69" s="3" t="s">
        <v>925</v>
      </c>
      <c r="F69" s="16">
        <v>0</v>
      </c>
      <c r="G69" s="16">
        <v>0</v>
      </c>
      <c r="H69" s="16">
        <v>6626</v>
      </c>
      <c r="I69" s="16">
        <v>0</v>
      </c>
      <c r="J69" s="16">
        <v>4</v>
      </c>
      <c r="K69" s="3">
        <v>155</v>
      </c>
      <c r="L69" s="3">
        <v>0</v>
      </c>
      <c r="M69" s="16">
        <v>0</v>
      </c>
    </row>
    <row r="70" spans="1:13">
      <c r="A70" s="16">
        <v>69</v>
      </c>
      <c r="B70" s="16" t="s">
        <v>22</v>
      </c>
      <c r="C70" s="3" t="s">
        <v>873</v>
      </c>
      <c r="D70" s="16" t="s">
        <v>847</v>
      </c>
      <c r="E70" s="3" t="s">
        <v>848</v>
      </c>
      <c r="F70" s="16">
        <v>0</v>
      </c>
      <c r="G70" s="16">
        <v>0</v>
      </c>
      <c r="H70" s="16">
        <v>1526</v>
      </c>
      <c r="I70" s="16">
        <v>0</v>
      </c>
      <c r="J70" s="16">
        <v>54</v>
      </c>
      <c r="K70" s="3">
        <v>170</v>
      </c>
      <c r="L70" s="3">
        <v>2</v>
      </c>
      <c r="M70" s="16">
        <v>15</v>
      </c>
    </row>
    <row r="71" spans="1:13">
      <c r="A71" s="16">
        <v>70</v>
      </c>
      <c r="B71" s="16" t="s">
        <v>22</v>
      </c>
      <c r="C71" s="3" t="s">
        <v>873</v>
      </c>
      <c r="D71" s="16" t="s">
        <v>849</v>
      </c>
      <c r="E71" s="3" t="s">
        <v>850</v>
      </c>
      <c r="F71" s="16">
        <v>0</v>
      </c>
      <c r="G71" s="16">
        <v>0</v>
      </c>
      <c r="H71" s="16">
        <v>1936</v>
      </c>
      <c r="I71" s="16">
        <v>0</v>
      </c>
      <c r="J71" s="16">
        <v>6</v>
      </c>
      <c r="K71" s="3">
        <v>33</v>
      </c>
      <c r="L71" s="3">
        <v>0</v>
      </c>
      <c r="M71" s="16">
        <v>0</v>
      </c>
    </row>
    <row r="72" spans="1:13">
      <c r="A72" s="16">
        <v>71</v>
      </c>
      <c r="B72" s="16" t="s">
        <v>22</v>
      </c>
      <c r="C72" s="3" t="s">
        <v>873</v>
      </c>
      <c r="D72" s="16" t="s">
        <v>851</v>
      </c>
      <c r="E72" s="3" t="s">
        <v>852</v>
      </c>
      <c r="F72" s="16">
        <v>0</v>
      </c>
      <c r="G72" s="16">
        <v>0</v>
      </c>
      <c r="H72" s="16">
        <v>10191</v>
      </c>
      <c r="I72" s="16">
        <v>0</v>
      </c>
      <c r="J72" s="16">
        <v>3</v>
      </c>
      <c r="K72" s="3">
        <v>186</v>
      </c>
      <c r="L72" s="3">
        <v>0</v>
      </c>
      <c r="M72" s="16">
        <v>0</v>
      </c>
    </row>
    <row r="73" spans="1:13">
      <c r="A73" s="16">
        <v>72</v>
      </c>
      <c r="B73" s="16" t="s">
        <v>22</v>
      </c>
      <c r="C73" s="3" t="s">
        <v>873</v>
      </c>
      <c r="D73" s="16" t="s">
        <v>853</v>
      </c>
      <c r="E73" s="3" t="s">
        <v>854</v>
      </c>
      <c r="F73" s="16">
        <v>0</v>
      </c>
      <c r="G73" s="16">
        <v>0</v>
      </c>
      <c r="H73" s="16">
        <v>9115</v>
      </c>
      <c r="I73" s="16">
        <v>0</v>
      </c>
      <c r="J73" s="16">
        <v>17</v>
      </c>
      <c r="K73" s="3">
        <v>121</v>
      </c>
      <c r="L73" s="3">
        <v>2</v>
      </c>
      <c r="M73" s="16">
        <v>0</v>
      </c>
    </row>
    <row r="74" spans="1:13">
      <c r="A74" s="16">
        <v>73</v>
      </c>
      <c r="B74" s="16" t="s">
        <v>22</v>
      </c>
      <c r="C74" s="3" t="s">
        <v>873</v>
      </c>
      <c r="D74" s="16" t="s">
        <v>855</v>
      </c>
      <c r="E74" s="3" t="s">
        <v>856</v>
      </c>
      <c r="F74" s="16">
        <v>0</v>
      </c>
      <c r="G74" s="16">
        <v>0</v>
      </c>
      <c r="H74" s="16">
        <v>19391</v>
      </c>
      <c r="I74" s="16">
        <v>0</v>
      </c>
      <c r="J74" s="16">
        <v>26</v>
      </c>
      <c r="K74" s="3">
        <v>315</v>
      </c>
      <c r="L74" s="3">
        <v>0</v>
      </c>
      <c r="M74" s="16">
        <v>1</v>
      </c>
    </row>
    <row r="75" spans="1:13">
      <c r="A75" s="16">
        <v>74</v>
      </c>
      <c r="B75" s="16" t="s">
        <v>22</v>
      </c>
      <c r="C75" s="3" t="s">
        <v>873</v>
      </c>
      <c r="D75" s="16" t="s">
        <v>857</v>
      </c>
      <c r="E75" s="3" t="s">
        <v>921</v>
      </c>
      <c r="F75" s="16">
        <v>0</v>
      </c>
      <c r="G75" s="16">
        <v>0</v>
      </c>
      <c r="H75" s="16">
        <v>9127</v>
      </c>
      <c r="I75" s="16">
        <v>0</v>
      </c>
      <c r="J75" s="16">
        <v>4</v>
      </c>
      <c r="K75" s="3">
        <v>169</v>
      </c>
      <c r="L75" s="3">
        <v>0</v>
      </c>
      <c r="M75" s="16">
        <v>0</v>
      </c>
    </row>
    <row r="76" spans="1:13">
      <c r="A76" s="16">
        <v>75</v>
      </c>
      <c r="B76" s="16" t="s">
        <v>22</v>
      </c>
      <c r="C76" s="3" t="s">
        <v>873</v>
      </c>
      <c r="D76" s="16" t="s">
        <v>858</v>
      </c>
      <c r="E76" s="3" t="s">
        <v>859</v>
      </c>
      <c r="F76" s="16">
        <v>0</v>
      </c>
      <c r="G76" s="16">
        <v>0</v>
      </c>
      <c r="H76" s="16">
        <v>10426</v>
      </c>
      <c r="I76" s="16">
        <v>0</v>
      </c>
      <c r="J76" s="16">
        <v>14</v>
      </c>
      <c r="K76" s="3">
        <v>166</v>
      </c>
      <c r="L76" s="3">
        <v>0</v>
      </c>
      <c r="M76" s="16">
        <v>2</v>
      </c>
    </row>
    <row r="77" spans="1:13">
      <c r="A77" s="16">
        <v>76</v>
      </c>
      <c r="B77" s="16" t="s">
        <v>22</v>
      </c>
      <c r="C77" s="3" t="s">
        <v>873</v>
      </c>
      <c r="D77" s="16" t="s">
        <v>860</v>
      </c>
      <c r="E77" s="3" t="s">
        <v>861</v>
      </c>
      <c r="F77" s="16">
        <v>0</v>
      </c>
      <c r="G77" s="16">
        <v>0</v>
      </c>
      <c r="H77" s="16">
        <v>10672</v>
      </c>
      <c r="I77" s="16">
        <v>0</v>
      </c>
      <c r="J77" s="16">
        <v>17</v>
      </c>
      <c r="K77" s="3">
        <v>261</v>
      </c>
      <c r="L77" s="3">
        <v>0</v>
      </c>
      <c r="M77" s="16">
        <v>0</v>
      </c>
    </row>
    <row r="78" spans="1:13">
      <c r="A78" s="16">
        <v>77</v>
      </c>
      <c r="B78" s="16" t="s">
        <v>22</v>
      </c>
      <c r="C78" s="3" t="s">
        <v>873</v>
      </c>
      <c r="D78" s="16" t="s">
        <v>862</v>
      </c>
      <c r="E78" s="3" t="s">
        <v>863</v>
      </c>
      <c r="F78" s="16">
        <v>0</v>
      </c>
      <c r="G78" s="16">
        <v>0</v>
      </c>
      <c r="H78" s="16">
        <v>8410</v>
      </c>
      <c r="I78" s="16">
        <v>0</v>
      </c>
      <c r="J78" s="16">
        <v>133</v>
      </c>
      <c r="K78" s="3">
        <v>622</v>
      </c>
      <c r="L78" s="3">
        <v>7</v>
      </c>
      <c r="M78" s="16">
        <v>42</v>
      </c>
    </row>
    <row r="79" spans="1:13">
      <c r="A79" s="16">
        <v>78</v>
      </c>
      <c r="B79" s="2" t="s">
        <v>22</v>
      </c>
      <c r="C79" s="3" t="s">
        <v>873</v>
      </c>
      <c r="D79" s="2" t="s">
        <v>874</v>
      </c>
      <c r="E79" s="3" t="s">
        <v>875</v>
      </c>
      <c r="F79" s="16">
        <v>0</v>
      </c>
      <c r="G79" s="16">
        <v>0</v>
      </c>
      <c r="H79" s="16">
        <v>924</v>
      </c>
      <c r="I79" s="16">
        <v>0</v>
      </c>
      <c r="J79" s="16">
        <v>0</v>
      </c>
      <c r="K79" s="3">
        <v>9</v>
      </c>
      <c r="L79" s="3">
        <v>0</v>
      </c>
      <c r="M79" s="16">
        <v>0</v>
      </c>
    </row>
    <row r="80" spans="1:13">
      <c r="A80" s="16">
        <v>79</v>
      </c>
      <c r="B80" s="2" t="s">
        <v>22</v>
      </c>
      <c r="C80" s="3" t="s">
        <v>873</v>
      </c>
      <c r="D80" s="2" t="s">
        <v>876</v>
      </c>
      <c r="E80" s="3" t="s">
        <v>877</v>
      </c>
      <c r="F80" s="16">
        <v>0</v>
      </c>
      <c r="G80" s="16">
        <v>0</v>
      </c>
      <c r="H80" s="16">
        <v>857</v>
      </c>
      <c r="I80" s="16">
        <v>0</v>
      </c>
      <c r="J80" s="16">
        <v>4</v>
      </c>
      <c r="K80" s="3">
        <v>12</v>
      </c>
      <c r="L80" s="3">
        <v>0</v>
      </c>
      <c r="M80" s="16">
        <v>0</v>
      </c>
    </row>
    <row r="81" spans="1:13">
      <c r="A81" s="16">
        <v>80</v>
      </c>
      <c r="B81" s="2" t="s">
        <v>22</v>
      </c>
      <c r="C81" s="3" t="s">
        <v>873</v>
      </c>
      <c r="D81" s="2" t="s">
        <v>878</v>
      </c>
      <c r="E81" s="3" t="s">
        <v>879</v>
      </c>
      <c r="F81" s="16">
        <v>0</v>
      </c>
      <c r="G81" s="16">
        <v>0</v>
      </c>
      <c r="H81" s="16">
        <v>11053</v>
      </c>
      <c r="I81" s="16">
        <v>0</v>
      </c>
      <c r="J81" s="16">
        <v>8</v>
      </c>
      <c r="K81" s="3">
        <v>200</v>
      </c>
      <c r="L81" s="3">
        <v>0</v>
      </c>
      <c r="M81" s="16">
        <v>1</v>
      </c>
    </row>
    <row r="82" spans="1:13">
      <c r="A82" s="16">
        <v>81</v>
      </c>
      <c r="B82" s="2" t="s">
        <v>22</v>
      </c>
      <c r="C82" s="3" t="s">
        <v>873</v>
      </c>
      <c r="D82" s="2" t="s">
        <v>880</v>
      </c>
      <c r="E82" s="3" t="s">
        <v>881</v>
      </c>
      <c r="F82" s="16">
        <v>0</v>
      </c>
      <c r="G82" s="16">
        <v>0</v>
      </c>
      <c r="H82" s="16">
        <v>10671</v>
      </c>
      <c r="I82" s="16">
        <v>0</v>
      </c>
      <c r="J82" s="16">
        <v>14</v>
      </c>
      <c r="K82" s="3">
        <v>94</v>
      </c>
      <c r="L82" s="3">
        <v>0</v>
      </c>
      <c r="M82" s="16">
        <v>0</v>
      </c>
    </row>
    <row r="83" spans="1:13">
      <c r="A83" s="16">
        <v>82</v>
      </c>
      <c r="B83" s="52" t="s">
        <v>22</v>
      </c>
      <c r="C83" s="3" t="s">
        <v>873</v>
      </c>
      <c r="D83" s="52" t="s">
        <v>907</v>
      </c>
      <c r="E83" s="3" t="s">
        <v>981</v>
      </c>
      <c r="F83" s="53">
        <v>0</v>
      </c>
      <c r="G83" s="16">
        <v>0</v>
      </c>
      <c r="H83" s="16">
        <v>588</v>
      </c>
      <c r="I83" s="16">
        <v>0</v>
      </c>
      <c r="J83" s="16">
        <v>3</v>
      </c>
      <c r="K83" s="3">
        <v>18</v>
      </c>
      <c r="L83" s="3">
        <v>0</v>
      </c>
      <c r="M83" s="16">
        <v>0</v>
      </c>
    </row>
    <row r="84" spans="1:13">
      <c r="A84" s="16">
        <v>83</v>
      </c>
      <c r="B84" s="16" t="s">
        <v>23</v>
      </c>
      <c r="C84" s="3" t="s">
        <v>539</v>
      </c>
      <c r="D84" s="16" t="s">
        <v>198</v>
      </c>
      <c r="E84" s="3" t="s">
        <v>540</v>
      </c>
      <c r="F84" s="16">
        <v>0</v>
      </c>
      <c r="G84" s="16">
        <v>0</v>
      </c>
      <c r="H84" s="16">
        <v>54513</v>
      </c>
      <c r="I84" s="16">
        <v>0</v>
      </c>
      <c r="J84" s="16">
        <v>58618</v>
      </c>
      <c r="K84" s="3">
        <v>95747</v>
      </c>
      <c r="L84" s="3">
        <v>4498</v>
      </c>
      <c r="M84" s="16">
        <v>10488</v>
      </c>
    </row>
    <row r="85" spans="1:13">
      <c r="A85" s="16">
        <v>84</v>
      </c>
      <c r="B85" s="16" t="s">
        <v>24</v>
      </c>
      <c r="C85" s="3" t="s">
        <v>541</v>
      </c>
      <c r="D85" s="16" t="s">
        <v>199</v>
      </c>
      <c r="E85" s="3" t="s">
        <v>542</v>
      </c>
      <c r="F85" s="16">
        <v>0</v>
      </c>
      <c r="G85" s="16">
        <v>0</v>
      </c>
      <c r="H85" s="16">
        <v>272</v>
      </c>
      <c r="I85" s="16">
        <v>1</v>
      </c>
      <c r="J85" s="16">
        <v>543</v>
      </c>
      <c r="K85" s="3">
        <v>1376</v>
      </c>
      <c r="L85" s="3">
        <v>63</v>
      </c>
      <c r="M85" s="16">
        <v>142</v>
      </c>
    </row>
    <row r="86" spans="1:13">
      <c r="A86" s="16">
        <v>85</v>
      </c>
      <c r="B86" s="16" t="s">
        <v>25</v>
      </c>
      <c r="C86" s="3" t="s">
        <v>543</v>
      </c>
      <c r="D86" s="16" t="s">
        <v>200</v>
      </c>
      <c r="E86" s="3" t="s">
        <v>544</v>
      </c>
      <c r="F86" s="16">
        <v>0</v>
      </c>
      <c r="G86" s="16">
        <v>0</v>
      </c>
      <c r="H86" s="16">
        <v>1173</v>
      </c>
      <c r="I86" s="16">
        <v>0</v>
      </c>
      <c r="J86" s="16">
        <v>478</v>
      </c>
      <c r="K86" s="3">
        <v>2658</v>
      </c>
      <c r="L86" s="3">
        <v>55</v>
      </c>
      <c r="M86" s="16">
        <v>157</v>
      </c>
    </row>
    <row r="87" spans="1:13">
      <c r="A87" s="16">
        <v>86</v>
      </c>
      <c r="B87" s="16" t="s">
        <v>26</v>
      </c>
      <c r="C87" s="3" t="s">
        <v>545</v>
      </c>
      <c r="D87" s="16" t="s">
        <v>201</v>
      </c>
      <c r="E87" s="3" t="s">
        <v>546</v>
      </c>
      <c r="F87" s="16">
        <v>0</v>
      </c>
      <c r="G87" s="16">
        <v>0</v>
      </c>
      <c r="H87" s="16">
        <v>128569</v>
      </c>
      <c r="I87" s="16">
        <v>0</v>
      </c>
      <c r="J87" s="16">
        <v>285168</v>
      </c>
      <c r="K87" s="3">
        <v>238247</v>
      </c>
      <c r="L87" s="3">
        <v>20008</v>
      </c>
      <c r="M87" s="16">
        <v>60202</v>
      </c>
    </row>
    <row r="88" spans="1:13">
      <c r="A88" s="16">
        <v>87</v>
      </c>
      <c r="B88" s="2" t="s">
        <v>26</v>
      </c>
      <c r="C88" s="3" t="s">
        <v>545</v>
      </c>
      <c r="D88" s="2" t="s">
        <v>882</v>
      </c>
      <c r="E88" s="3" t="s">
        <v>883</v>
      </c>
      <c r="F88" s="16">
        <v>0</v>
      </c>
      <c r="G88" s="16">
        <v>0</v>
      </c>
      <c r="H88" s="16">
        <v>2736</v>
      </c>
      <c r="I88" s="16">
        <v>0</v>
      </c>
      <c r="J88" s="16">
        <v>3943</v>
      </c>
      <c r="K88" s="3">
        <v>6680</v>
      </c>
      <c r="L88" s="3">
        <v>348</v>
      </c>
      <c r="M88" s="16">
        <v>1165</v>
      </c>
    </row>
    <row r="89" spans="1:13">
      <c r="A89" s="16">
        <v>88</v>
      </c>
      <c r="B89" s="16" t="s">
        <v>27</v>
      </c>
      <c r="C89" s="3" t="s">
        <v>547</v>
      </c>
      <c r="D89" s="16" t="s">
        <v>202</v>
      </c>
      <c r="E89" s="3" t="s">
        <v>926</v>
      </c>
      <c r="F89" s="16">
        <v>0</v>
      </c>
      <c r="G89" s="16">
        <v>0</v>
      </c>
      <c r="H89" s="16">
        <v>8011</v>
      </c>
      <c r="I89" s="16">
        <v>0</v>
      </c>
      <c r="J89" s="16">
        <v>38498</v>
      </c>
      <c r="K89" s="3">
        <v>32982</v>
      </c>
      <c r="L89" s="3">
        <v>7307</v>
      </c>
      <c r="M89" s="16">
        <v>7743</v>
      </c>
    </row>
    <row r="90" spans="1:13">
      <c r="A90" s="16">
        <v>89</v>
      </c>
      <c r="B90" s="16" t="s">
        <v>27</v>
      </c>
      <c r="C90" s="3" t="s">
        <v>547</v>
      </c>
      <c r="D90" s="16" t="s">
        <v>203</v>
      </c>
      <c r="E90" s="3" t="s">
        <v>548</v>
      </c>
      <c r="F90" s="16">
        <v>0</v>
      </c>
      <c r="G90" s="16">
        <v>0</v>
      </c>
      <c r="H90" s="16">
        <v>25324</v>
      </c>
      <c r="I90" s="16">
        <v>0</v>
      </c>
      <c r="J90" s="16">
        <v>83947</v>
      </c>
      <c r="K90" s="3">
        <v>65572</v>
      </c>
      <c r="L90" s="3">
        <v>13287</v>
      </c>
      <c r="M90" s="16">
        <v>15948</v>
      </c>
    </row>
    <row r="91" spans="1:13">
      <c r="A91" s="16">
        <v>90</v>
      </c>
      <c r="B91" s="16" t="s">
        <v>28</v>
      </c>
      <c r="C91" s="3" t="s">
        <v>549</v>
      </c>
      <c r="D91" s="16" t="s">
        <v>204</v>
      </c>
      <c r="E91" s="3" t="s">
        <v>927</v>
      </c>
      <c r="F91" s="16">
        <v>0</v>
      </c>
      <c r="G91" s="16">
        <v>0</v>
      </c>
      <c r="H91" s="16">
        <v>204</v>
      </c>
      <c r="I91" s="16">
        <v>0</v>
      </c>
      <c r="J91" s="16">
        <v>108</v>
      </c>
      <c r="K91" s="3">
        <v>220</v>
      </c>
      <c r="L91" s="3">
        <v>7</v>
      </c>
      <c r="M91" s="16">
        <v>18</v>
      </c>
    </row>
    <row r="92" spans="1:13">
      <c r="A92" s="16">
        <v>91</v>
      </c>
      <c r="B92" s="16" t="s">
        <v>28</v>
      </c>
      <c r="C92" s="3" t="s">
        <v>549</v>
      </c>
      <c r="D92" s="16" t="s">
        <v>205</v>
      </c>
      <c r="E92" s="3" t="s">
        <v>550</v>
      </c>
      <c r="F92" s="16">
        <v>0</v>
      </c>
      <c r="G92" s="16">
        <v>0</v>
      </c>
      <c r="H92" s="16">
        <v>1676</v>
      </c>
      <c r="I92" s="16">
        <v>0</v>
      </c>
      <c r="J92" s="16">
        <v>2813</v>
      </c>
      <c r="K92" s="3">
        <v>8341</v>
      </c>
      <c r="L92" s="3">
        <v>339</v>
      </c>
      <c r="M92" s="16">
        <v>959</v>
      </c>
    </row>
    <row r="93" spans="1:13">
      <c r="A93" s="16">
        <v>92</v>
      </c>
      <c r="B93" s="16" t="s">
        <v>29</v>
      </c>
      <c r="C93" s="3" t="s">
        <v>551</v>
      </c>
      <c r="D93" s="16" t="s">
        <v>206</v>
      </c>
      <c r="E93" s="3" t="s">
        <v>552</v>
      </c>
      <c r="F93" s="16">
        <v>0</v>
      </c>
      <c r="G93" s="16">
        <v>0</v>
      </c>
      <c r="H93" s="16">
        <v>48581</v>
      </c>
      <c r="I93" s="16">
        <v>60</v>
      </c>
      <c r="J93" s="16">
        <v>103427</v>
      </c>
      <c r="K93" s="3">
        <v>101757</v>
      </c>
      <c r="L93" s="3">
        <v>6862</v>
      </c>
      <c r="M93" s="16">
        <v>31354</v>
      </c>
    </row>
    <row r="94" spans="1:13">
      <c r="A94" s="16">
        <v>93</v>
      </c>
      <c r="B94" s="16" t="s">
        <v>30</v>
      </c>
      <c r="C94" s="3" t="s">
        <v>553</v>
      </c>
      <c r="D94" s="16" t="s">
        <v>207</v>
      </c>
      <c r="E94" s="3" t="s">
        <v>554</v>
      </c>
      <c r="F94" s="16">
        <v>0</v>
      </c>
      <c r="G94" s="16">
        <v>0</v>
      </c>
      <c r="H94" s="16">
        <v>1913</v>
      </c>
      <c r="I94" s="16">
        <v>352</v>
      </c>
      <c r="J94" s="16">
        <v>4106</v>
      </c>
      <c r="K94" s="3">
        <v>7778</v>
      </c>
      <c r="L94" s="3">
        <v>521</v>
      </c>
      <c r="M94" s="16">
        <v>1542</v>
      </c>
    </row>
    <row r="95" spans="1:13">
      <c r="A95" s="16">
        <v>94</v>
      </c>
      <c r="B95" s="16" t="s">
        <v>31</v>
      </c>
      <c r="C95" s="3" t="s">
        <v>555</v>
      </c>
      <c r="D95" s="16" t="s">
        <v>208</v>
      </c>
      <c r="E95" s="3" t="s">
        <v>928</v>
      </c>
      <c r="F95" s="16">
        <v>0</v>
      </c>
      <c r="G95" s="16">
        <v>0</v>
      </c>
      <c r="H95" s="16">
        <v>277</v>
      </c>
      <c r="I95" s="16">
        <v>0</v>
      </c>
      <c r="J95" s="16">
        <v>307</v>
      </c>
      <c r="K95" s="3">
        <v>664</v>
      </c>
      <c r="L95" s="3">
        <v>52</v>
      </c>
      <c r="M95" s="16">
        <v>106</v>
      </c>
    </row>
    <row r="96" spans="1:13">
      <c r="A96" s="16">
        <v>95</v>
      </c>
      <c r="B96" s="16" t="s">
        <v>32</v>
      </c>
      <c r="C96" s="3" t="s">
        <v>556</v>
      </c>
      <c r="D96" s="16" t="s">
        <v>209</v>
      </c>
      <c r="E96" s="3" t="s">
        <v>916</v>
      </c>
      <c r="F96" s="16">
        <v>0</v>
      </c>
      <c r="G96" s="16">
        <v>0</v>
      </c>
      <c r="H96" s="16">
        <v>1077</v>
      </c>
      <c r="I96" s="16">
        <v>0</v>
      </c>
      <c r="J96" s="16">
        <v>2751</v>
      </c>
      <c r="K96" s="3">
        <v>6196</v>
      </c>
      <c r="L96" s="3">
        <v>199</v>
      </c>
      <c r="M96" s="16">
        <v>766</v>
      </c>
    </row>
    <row r="97" spans="1:13">
      <c r="A97" s="16">
        <v>96</v>
      </c>
      <c r="B97" s="16" t="s">
        <v>33</v>
      </c>
      <c r="C97" s="3" t="s">
        <v>557</v>
      </c>
      <c r="D97" s="16" t="s">
        <v>210</v>
      </c>
      <c r="E97" s="3" t="s">
        <v>558</v>
      </c>
      <c r="F97" s="16">
        <v>0</v>
      </c>
      <c r="G97" s="16">
        <v>0</v>
      </c>
      <c r="H97" s="16">
        <v>43992</v>
      </c>
      <c r="I97" s="16">
        <v>0</v>
      </c>
      <c r="J97" s="16">
        <v>103300</v>
      </c>
      <c r="K97" s="3">
        <v>102901</v>
      </c>
      <c r="L97" s="3">
        <v>1693</v>
      </c>
      <c r="M97" s="16">
        <v>32993</v>
      </c>
    </row>
    <row r="98" spans="1:13">
      <c r="A98" s="16">
        <v>97</v>
      </c>
      <c r="B98" s="16" t="s">
        <v>34</v>
      </c>
      <c r="C98" s="3" t="s">
        <v>559</v>
      </c>
      <c r="D98" s="16" t="s">
        <v>211</v>
      </c>
      <c r="E98" s="3" t="s">
        <v>560</v>
      </c>
      <c r="F98" s="16">
        <v>0</v>
      </c>
      <c r="G98" s="16">
        <v>0</v>
      </c>
      <c r="H98" s="16">
        <v>122</v>
      </c>
      <c r="I98" s="16">
        <v>0</v>
      </c>
      <c r="J98" s="16">
        <v>83</v>
      </c>
      <c r="K98" s="3">
        <v>0</v>
      </c>
      <c r="L98" s="3">
        <v>3</v>
      </c>
      <c r="M98" s="16">
        <v>6</v>
      </c>
    </row>
    <row r="99" spans="1:13">
      <c r="A99" s="16">
        <v>98</v>
      </c>
      <c r="B99" s="16" t="s">
        <v>35</v>
      </c>
      <c r="C99" s="3" t="s">
        <v>561</v>
      </c>
      <c r="D99" s="16" t="s">
        <v>212</v>
      </c>
      <c r="E99" s="3" t="s">
        <v>562</v>
      </c>
      <c r="F99" s="16">
        <v>0</v>
      </c>
      <c r="G99" s="16">
        <v>0</v>
      </c>
      <c r="H99" s="16">
        <v>241</v>
      </c>
      <c r="I99" s="16">
        <v>0</v>
      </c>
      <c r="J99" s="16">
        <v>12</v>
      </c>
      <c r="K99" s="3">
        <v>133</v>
      </c>
      <c r="L99" s="3">
        <v>0</v>
      </c>
      <c r="M99" s="16">
        <v>2</v>
      </c>
    </row>
    <row r="100" spans="1:13">
      <c r="A100" s="16">
        <v>99</v>
      </c>
      <c r="B100" s="16" t="s">
        <v>36</v>
      </c>
      <c r="C100" s="3" t="s">
        <v>563</v>
      </c>
      <c r="D100" s="16" t="s">
        <v>213</v>
      </c>
      <c r="E100" s="3" t="s">
        <v>564</v>
      </c>
      <c r="F100" s="16">
        <v>0</v>
      </c>
      <c r="G100" s="16">
        <v>0</v>
      </c>
      <c r="H100" s="16">
        <v>136</v>
      </c>
      <c r="I100" s="16">
        <v>0</v>
      </c>
      <c r="J100" s="16">
        <v>90</v>
      </c>
      <c r="K100" s="3">
        <v>2</v>
      </c>
      <c r="L100" s="3">
        <v>1</v>
      </c>
      <c r="M100" s="16">
        <v>12</v>
      </c>
    </row>
    <row r="101" spans="1:13">
      <c r="A101" s="16">
        <v>100</v>
      </c>
      <c r="B101" s="16" t="s">
        <v>37</v>
      </c>
      <c r="C101" s="3" t="s">
        <v>565</v>
      </c>
      <c r="D101" s="16" t="s">
        <v>214</v>
      </c>
      <c r="E101" s="3" t="s">
        <v>566</v>
      </c>
      <c r="F101" s="16">
        <v>0</v>
      </c>
      <c r="G101" s="16">
        <v>0</v>
      </c>
      <c r="H101" s="16">
        <v>689</v>
      </c>
      <c r="I101" s="16">
        <v>0</v>
      </c>
      <c r="J101" s="16">
        <v>18</v>
      </c>
      <c r="K101" s="3">
        <v>133</v>
      </c>
      <c r="L101" s="3">
        <v>1</v>
      </c>
      <c r="M101" s="16">
        <v>1</v>
      </c>
    </row>
    <row r="102" spans="1:13">
      <c r="A102" s="16">
        <v>101</v>
      </c>
      <c r="B102" s="16" t="s">
        <v>38</v>
      </c>
      <c r="C102" s="3" t="s">
        <v>567</v>
      </c>
      <c r="D102" s="16" t="s">
        <v>215</v>
      </c>
      <c r="E102" s="3" t="s">
        <v>568</v>
      </c>
      <c r="F102" s="16">
        <v>0</v>
      </c>
      <c r="G102" s="16">
        <v>0</v>
      </c>
      <c r="H102" s="16">
        <v>247</v>
      </c>
      <c r="I102" s="16">
        <v>0</v>
      </c>
      <c r="J102" s="16">
        <v>10</v>
      </c>
      <c r="K102" s="3">
        <v>186</v>
      </c>
      <c r="L102" s="3">
        <v>0</v>
      </c>
      <c r="M102" s="16">
        <v>0</v>
      </c>
    </row>
    <row r="103" spans="1:13">
      <c r="A103" s="16">
        <v>102</v>
      </c>
      <c r="B103" s="16" t="s">
        <v>38</v>
      </c>
      <c r="C103" s="3" t="s">
        <v>567</v>
      </c>
      <c r="D103" s="16" t="s">
        <v>216</v>
      </c>
      <c r="E103" s="3" t="s">
        <v>569</v>
      </c>
      <c r="F103" s="16">
        <v>0</v>
      </c>
      <c r="G103" s="16">
        <v>0</v>
      </c>
      <c r="H103" s="16">
        <v>431</v>
      </c>
      <c r="I103" s="16">
        <v>0</v>
      </c>
      <c r="J103" s="16">
        <v>6</v>
      </c>
      <c r="K103" s="3">
        <v>89</v>
      </c>
      <c r="L103" s="3">
        <v>0</v>
      </c>
      <c r="M103" s="16">
        <v>0</v>
      </c>
    </row>
    <row r="104" spans="1:13">
      <c r="A104" s="16">
        <v>103</v>
      </c>
      <c r="B104" s="16" t="s">
        <v>39</v>
      </c>
      <c r="C104" s="3" t="s">
        <v>570</v>
      </c>
      <c r="D104" s="16" t="s">
        <v>217</v>
      </c>
      <c r="E104" s="3" t="s">
        <v>571</v>
      </c>
      <c r="F104" s="16">
        <v>0</v>
      </c>
      <c r="G104" s="16">
        <v>0</v>
      </c>
      <c r="H104" s="16">
        <v>31</v>
      </c>
      <c r="I104" s="16">
        <v>0</v>
      </c>
      <c r="J104" s="16">
        <v>20</v>
      </c>
      <c r="K104" s="3">
        <v>68</v>
      </c>
      <c r="L104" s="3">
        <v>1</v>
      </c>
      <c r="M104" s="16">
        <v>6</v>
      </c>
    </row>
    <row r="105" spans="1:13">
      <c r="A105" s="16">
        <v>104</v>
      </c>
      <c r="B105" s="16" t="s">
        <v>40</v>
      </c>
      <c r="C105" s="3" t="s">
        <v>572</v>
      </c>
      <c r="D105" s="16" t="s">
        <v>218</v>
      </c>
      <c r="E105" s="3" t="s">
        <v>929</v>
      </c>
      <c r="F105" s="16">
        <v>0</v>
      </c>
      <c r="G105" s="16">
        <v>0</v>
      </c>
      <c r="H105" s="16">
        <v>386</v>
      </c>
      <c r="I105" s="16">
        <v>0</v>
      </c>
      <c r="J105" s="16">
        <v>35</v>
      </c>
      <c r="K105" s="3">
        <v>284</v>
      </c>
      <c r="L105" s="3">
        <v>0</v>
      </c>
      <c r="M105" s="16">
        <v>6</v>
      </c>
    </row>
    <row r="106" spans="1:13">
      <c r="A106" s="16">
        <v>105</v>
      </c>
      <c r="B106" s="16" t="s">
        <v>467</v>
      </c>
      <c r="C106" s="3" t="s">
        <v>837</v>
      </c>
      <c r="D106" s="16" t="s">
        <v>483</v>
      </c>
      <c r="E106" s="3" t="s">
        <v>838</v>
      </c>
      <c r="F106" s="16">
        <v>0</v>
      </c>
      <c r="G106" s="16">
        <v>0</v>
      </c>
      <c r="H106" s="16">
        <v>7</v>
      </c>
      <c r="I106" s="16">
        <v>0</v>
      </c>
      <c r="J106" s="16">
        <v>0</v>
      </c>
      <c r="K106" s="3">
        <v>3</v>
      </c>
      <c r="L106" s="3">
        <v>0</v>
      </c>
      <c r="M106" s="16">
        <v>0</v>
      </c>
    </row>
    <row r="107" spans="1:13">
      <c r="A107" s="16">
        <v>106</v>
      </c>
      <c r="B107" s="16" t="s">
        <v>41</v>
      </c>
      <c r="C107" s="3" t="s">
        <v>573</v>
      </c>
      <c r="D107" s="16" t="s">
        <v>219</v>
      </c>
      <c r="E107" s="3" t="s">
        <v>574</v>
      </c>
      <c r="F107" s="16">
        <v>0</v>
      </c>
      <c r="G107" s="16">
        <v>0</v>
      </c>
      <c r="H107" s="16">
        <v>67</v>
      </c>
      <c r="I107" s="16">
        <v>0</v>
      </c>
      <c r="J107" s="16">
        <v>28</v>
      </c>
      <c r="K107" s="3">
        <v>75</v>
      </c>
      <c r="L107" s="3">
        <v>0</v>
      </c>
      <c r="M107" s="16">
        <v>3</v>
      </c>
    </row>
    <row r="108" spans="1:13">
      <c r="A108" s="16">
        <v>107</v>
      </c>
      <c r="B108" s="16" t="s">
        <v>42</v>
      </c>
      <c r="C108" s="3" t="s">
        <v>575</v>
      </c>
      <c r="D108" s="16" t="s">
        <v>220</v>
      </c>
      <c r="E108" s="3" t="s">
        <v>576</v>
      </c>
      <c r="F108" s="16">
        <v>0</v>
      </c>
      <c r="G108" s="16">
        <v>0</v>
      </c>
      <c r="H108" s="16">
        <v>106</v>
      </c>
      <c r="I108" s="16">
        <v>0</v>
      </c>
      <c r="J108" s="16">
        <v>7</v>
      </c>
      <c r="K108" s="3">
        <v>138</v>
      </c>
      <c r="L108" s="3">
        <v>1</v>
      </c>
      <c r="M108" s="16">
        <v>1</v>
      </c>
    </row>
    <row r="109" spans="1:13">
      <c r="A109" s="16">
        <v>108</v>
      </c>
      <c r="B109" s="16" t="s">
        <v>457</v>
      </c>
      <c r="C109" s="3" t="s">
        <v>821</v>
      </c>
      <c r="D109" s="16" t="s">
        <v>459</v>
      </c>
      <c r="E109" s="3" t="s">
        <v>822</v>
      </c>
      <c r="F109" s="16">
        <v>0</v>
      </c>
      <c r="G109" s="16">
        <v>0</v>
      </c>
      <c r="H109" s="16">
        <v>2</v>
      </c>
      <c r="I109" s="16">
        <v>0</v>
      </c>
      <c r="J109" s="16">
        <v>2</v>
      </c>
      <c r="K109" s="3">
        <v>7</v>
      </c>
      <c r="L109" s="3">
        <v>0</v>
      </c>
      <c r="M109" s="16">
        <v>0</v>
      </c>
    </row>
    <row r="110" spans="1:13">
      <c r="A110" s="16">
        <v>109</v>
      </c>
      <c r="B110" s="16" t="s">
        <v>43</v>
      </c>
      <c r="C110" s="3" t="s">
        <v>577</v>
      </c>
      <c r="D110" s="16" t="s">
        <v>221</v>
      </c>
      <c r="E110" s="3" t="s">
        <v>578</v>
      </c>
      <c r="F110" s="16">
        <v>0</v>
      </c>
      <c r="G110" s="16">
        <v>0</v>
      </c>
      <c r="H110" s="16">
        <v>132</v>
      </c>
      <c r="I110" s="16">
        <v>0</v>
      </c>
      <c r="J110" s="16">
        <v>6</v>
      </c>
      <c r="K110" s="3">
        <v>89</v>
      </c>
      <c r="L110" s="3">
        <v>0</v>
      </c>
      <c r="M110" s="16">
        <v>2</v>
      </c>
    </row>
    <row r="111" spans="1:13">
      <c r="A111" s="16">
        <v>110</v>
      </c>
      <c r="B111" s="16" t="s">
        <v>44</v>
      </c>
      <c r="C111" s="3" t="s">
        <v>579</v>
      </c>
      <c r="D111" s="16" t="s">
        <v>222</v>
      </c>
      <c r="E111" s="3" t="s">
        <v>580</v>
      </c>
      <c r="F111" s="16">
        <v>0</v>
      </c>
      <c r="G111" s="16">
        <v>0</v>
      </c>
      <c r="H111" s="16">
        <v>27</v>
      </c>
      <c r="I111" s="16">
        <v>0</v>
      </c>
      <c r="J111" s="16">
        <v>1</v>
      </c>
      <c r="K111" s="3">
        <v>37</v>
      </c>
      <c r="L111" s="3">
        <v>0</v>
      </c>
      <c r="M111" s="16">
        <v>0</v>
      </c>
    </row>
    <row r="112" spans="1:13">
      <c r="A112" s="16">
        <v>111</v>
      </c>
      <c r="B112" s="16" t="s">
        <v>45</v>
      </c>
      <c r="C112" s="3" t="s">
        <v>581</v>
      </c>
      <c r="D112" s="16" t="s">
        <v>223</v>
      </c>
      <c r="E112" s="3" t="s">
        <v>930</v>
      </c>
      <c r="F112" s="16">
        <v>0</v>
      </c>
      <c r="G112" s="16">
        <v>0</v>
      </c>
      <c r="H112" s="16">
        <v>9</v>
      </c>
      <c r="I112" s="16">
        <v>0</v>
      </c>
      <c r="J112" s="16">
        <v>5</v>
      </c>
      <c r="K112" s="3">
        <v>5</v>
      </c>
      <c r="L112" s="3">
        <v>0</v>
      </c>
      <c r="M112" s="16">
        <v>0</v>
      </c>
    </row>
    <row r="113" spans="1:13">
      <c r="A113" s="16">
        <v>112</v>
      </c>
      <c r="B113" s="16" t="s">
        <v>46</v>
      </c>
      <c r="C113" s="3" t="s">
        <v>582</v>
      </c>
      <c r="D113" s="16" t="s">
        <v>224</v>
      </c>
      <c r="E113" s="3" t="s">
        <v>931</v>
      </c>
      <c r="F113" s="16">
        <v>0</v>
      </c>
      <c r="G113" s="16">
        <v>0</v>
      </c>
      <c r="H113" s="16">
        <v>77</v>
      </c>
      <c r="I113" s="16">
        <v>0</v>
      </c>
      <c r="J113" s="16">
        <v>8</v>
      </c>
      <c r="K113" s="3">
        <v>111</v>
      </c>
      <c r="L113" s="3">
        <v>0</v>
      </c>
      <c r="M113" s="16">
        <v>0</v>
      </c>
    </row>
    <row r="114" spans="1:13">
      <c r="A114" s="16">
        <v>113</v>
      </c>
      <c r="B114" s="16" t="s">
        <v>47</v>
      </c>
      <c r="C114" s="3" t="s">
        <v>583</v>
      </c>
      <c r="D114" s="16" t="s">
        <v>225</v>
      </c>
      <c r="E114" s="3" t="s">
        <v>584</v>
      </c>
      <c r="F114" s="16">
        <v>0</v>
      </c>
      <c r="G114" s="16">
        <v>0</v>
      </c>
      <c r="H114" s="16">
        <v>46</v>
      </c>
      <c r="I114" s="16">
        <v>0</v>
      </c>
      <c r="J114" s="16">
        <v>82</v>
      </c>
      <c r="K114" s="3">
        <v>1</v>
      </c>
      <c r="L114" s="3">
        <v>1</v>
      </c>
      <c r="M114" s="16">
        <v>5</v>
      </c>
    </row>
    <row r="115" spans="1:13">
      <c r="A115" s="16">
        <v>114</v>
      </c>
      <c r="B115" s="16" t="s">
        <v>47</v>
      </c>
      <c r="C115" s="3" t="s">
        <v>583</v>
      </c>
      <c r="D115" s="16" t="s">
        <v>226</v>
      </c>
      <c r="E115" s="3" t="s">
        <v>585</v>
      </c>
      <c r="F115" s="16">
        <v>0</v>
      </c>
      <c r="G115" s="16">
        <v>0</v>
      </c>
      <c r="H115" s="16">
        <v>25</v>
      </c>
      <c r="I115" s="16">
        <v>0</v>
      </c>
      <c r="J115" s="16">
        <v>34</v>
      </c>
      <c r="K115" s="3">
        <v>0</v>
      </c>
      <c r="L115" s="3">
        <v>0</v>
      </c>
      <c r="M115" s="16">
        <v>3</v>
      </c>
    </row>
    <row r="116" spans="1:13">
      <c r="A116" s="16">
        <v>115</v>
      </c>
      <c r="B116" s="16" t="s">
        <v>47</v>
      </c>
      <c r="C116" s="3" t="s">
        <v>583</v>
      </c>
      <c r="D116" s="16" t="s">
        <v>227</v>
      </c>
      <c r="E116" s="3" t="s">
        <v>932</v>
      </c>
      <c r="F116" s="16">
        <v>0</v>
      </c>
      <c r="G116" s="16">
        <v>0</v>
      </c>
      <c r="H116" s="16">
        <v>29</v>
      </c>
      <c r="I116" s="16">
        <v>0</v>
      </c>
      <c r="J116" s="16">
        <v>36</v>
      </c>
      <c r="K116" s="3">
        <v>1</v>
      </c>
      <c r="L116" s="3">
        <v>1</v>
      </c>
      <c r="M116" s="16">
        <v>6</v>
      </c>
    </row>
    <row r="117" spans="1:13">
      <c r="A117" s="16">
        <v>116</v>
      </c>
      <c r="B117" s="16" t="s">
        <v>48</v>
      </c>
      <c r="C117" s="3" t="s">
        <v>887</v>
      </c>
      <c r="D117" s="16" t="s">
        <v>228</v>
      </c>
      <c r="E117" s="3" t="s">
        <v>586</v>
      </c>
      <c r="F117" s="16">
        <v>0</v>
      </c>
      <c r="G117" s="16">
        <v>0</v>
      </c>
      <c r="H117" s="16">
        <v>24</v>
      </c>
      <c r="I117" s="16">
        <v>0</v>
      </c>
      <c r="J117" s="16">
        <v>20</v>
      </c>
      <c r="K117" s="3">
        <v>20</v>
      </c>
      <c r="L117" s="3">
        <v>1</v>
      </c>
      <c r="M117" s="16">
        <v>7</v>
      </c>
    </row>
    <row r="118" spans="1:13">
      <c r="A118" s="16">
        <v>117</v>
      </c>
      <c r="B118" s="16" t="s">
        <v>49</v>
      </c>
      <c r="C118" s="3" t="s">
        <v>587</v>
      </c>
      <c r="D118" s="16" t="s">
        <v>229</v>
      </c>
      <c r="E118" s="3" t="s">
        <v>588</v>
      </c>
      <c r="F118" s="16">
        <v>0</v>
      </c>
      <c r="G118" s="16">
        <v>0</v>
      </c>
      <c r="H118" s="16">
        <v>110</v>
      </c>
      <c r="I118" s="16">
        <v>0</v>
      </c>
      <c r="J118" s="16">
        <v>9</v>
      </c>
      <c r="K118" s="3">
        <v>24</v>
      </c>
      <c r="L118" s="3">
        <v>0</v>
      </c>
      <c r="M118" s="16">
        <v>0</v>
      </c>
    </row>
    <row r="119" spans="1:13">
      <c r="A119" s="16">
        <v>118</v>
      </c>
      <c r="B119" s="16" t="s">
        <v>49</v>
      </c>
      <c r="C119" s="3" t="s">
        <v>587</v>
      </c>
      <c r="D119" s="16" t="s">
        <v>230</v>
      </c>
      <c r="E119" s="3" t="s">
        <v>589</v>
      </c>
      <c r="F119" s="16">
        <v>0</v>
      </c>
      <c r="G119" s="16">
        <v>0</v>
      </c>
      <c r="H119" s="16">
        <v>31</v>
      </c>
      <c r="I119" s="16">
        <v>0</v>
      </c>
      <c r="J119" s="16">
        <v>4</v>
      </c>
      <c r="K119" s="3">
        <v>63</v>
      </c>
      <c r="L119" s="3">
        <v>0</v>
      </c>
      <c r="M119" s="16">
        <v>0</v>
      </c>
    </row>
    <row r="120" spans="1:13">
      <c r="A120" s="16">
        <v>119</v>
      </c>
      <c r="B120" s="16" t="s">
        <v>50</v>
      </c>
      <c r="C120" s="3" t="s">
        <v>590</v>
      </c>
      <c r="D120" s="16" t="s">
        <v>231</v>
      </c>
      <c r="E120" s="3" t="s">
        <v>590</v>
      </c>
      <c r="F120" s="16">
        <v>0</v>
      </c>
      <c r="G120" s="16">
        <v>0</v>
      </c>
      <c r="H120" s="16">
        <v>145</v>
      </c>
      <c r="I120" s="16">
        <v>0</v>
      </c>
      <c r="J120" s="16">
        <v>1</v>
      </c>
      <c r="K120" s="3">
        <v>65</v>
      </c>
      <c r="L120" s="3">
        <v>0</v>
      </c>
      <c r="M120" s="16">
        <v>0</v>
      </c>
    </row>
    <row r="121" spans="1:13">
      <c r="A121" s="16">
        <v>120</v>
      </c>
      <c r="B121" s="16" t="s">
        <v>50</v>
      </c>
      <c r="C121" s="3" t="s">
        <v>590</v>
      </c>
      <c r="D121" s="16" t="s">
        <v>232</v>
      </c>
      <c r="E121" s="3" t="s">
        <v>591</v>
      </c>
      <c r="F121" s="16">
        <v>0</v>
      </c>
      <c r="G121" s="16">
        <v>0</v>
      </c>
      <c r="H121" s="16">
        <v>292</v>
      </c>
      <c r="I121" s="16">
        <v>0</v>
      </c>
      <c r="J121" s="16">
        <v>6</v>
      </c>
      <c r="K121" s="3">
        <v>150</v>
      </c>
      <c r="L121" s="3">
        <v>3</v>
      </c>
      <c r="M121" s="16">
        <v>0</v>
      </c>
    </row>
    <row r="122" spans="1:13">
      <c r="A122" s="16">
        <v>121</v>
      </c>
      <c r="B122" s="16" t="s">
        <v>51</v>
      </c>
      <c r="C122" s="3" t="s">
        <v>592</v>
      </c>
      <c r="D122" s="16" t="s">
        <v>233</v>
      </c>
      <c r="E122" s="3" t="s">
        <v>593</v>
      </c>
      <c r="F122" s="16">
        <v>0</v>
      </c>
      <c r="G122" s="16">
        <v>0</v>
      </c>
      <c r="H122" s="16">
        <v>136</v>
      </c>
      <c r="I122" s="16">
        <v>0</v>
      </c>
      <c r="J122" s="16">
        <v>67</v>
      </c>
      <c r="K122" s="3">
        <v>43</v>
      </c>
      <c r="L122" s="3">
        <v>0</v>
      </c>
      <c r="M122" s="16">
        <v>6</v>
      </c>
    </row>
    <row r="123" spans="1:13">
      <c r="A123" s="16">
        <v>122</v>
      </c>
      <c r="B123" s="16" t="s">
        <v>52</v>
      </c>
      <c r="C123" s="3" t="s">
        <v>594</v>
      </c>
      <c r="D123" s="16" t="s">
        <v>234</v>
      </c>
      <c r="E123" s="3" t="s">
        <v>887</v>
      </c>
      <c r="F123" s="16">
        <v>0</v>
      </c>
      <c r="G123" s="16">
        <v>0</v>
      </c>
      <c r="H123" s="16">
        <v>119</v>
      </c>
      <c r="I123" s="16">
        <v>0</v>
      </c>
      <c r="J123" s="16">
        <v>7</v>
      </c>
      <c r="K123" s="3">
        <v>403</v>
      </c>
      <c r="L123" s="3">
        <v>0</v>
      </c>
      <c r="M123" s="16">
        <v>0</v>
      </c>
    </row>
    <row r="124" spans="1:13">
      <c r="A124" s="16">
        <v>123</v>
      </c>
      <c r="B124" s="16" t="s">
        <v>53</v>
      </c>
      <c r="C124" s="3" t="s">
        <v>595</v>
      </c>
      <c r="D124" s="16" t="s">
        <v>235</v>
      </c>
      <c r="E124" s="3" t="s">
        <v>596</v>
      </c>
      <c r="F124" s="16">
        <v>0</v>
      </c>
      <c r="G124" s="16">
        <v>0</v>
      </c>
      <c r="H124" s="16">
        <v>797</v>
      </c>
      <c r="I124" s="16">
        <v>0</v>
      </c>
      <c r="J124" s="16">
        <v>1145</v>
      </c>
      <c r="K124" s="3">
        <v>3091</v>
      </c>
      <c r="L124" s="3">
        <v>95</v>
      </c>
      <c r="M124" s="16">
        <v>332</v>
      </c>
    </row>
    <row r="125" spans="1:13">
      <c r="A125" s="16">
        <v>124</v>
      </c>
      <c r="B125" s="16" t="s">
        <v>54</v>
      </c>
      <c r="C125" s="3" t="s">
        <v>597</v>
      </c>
      <c r="D125" s="16" t="s">
        <v>236</v>
      </c>
      <c r="E125" s="3" t="s">
        <v>598</v>
      </c>
      <c r="F125" s="16">
        <v>0</v>
      </c>
      <c r="G125" s="16">
        <v>0</v>
      </c>
      <c r="H125" s="16">
        <v>407</v>
      </c>
      <c r="I125" s="16">
        <v>0</v>
      </c>
      <c r="J125" s="16">
        <v>808</v>
      </c>
      <c r="K125" s="3">
        <v>764</v>
      </c>
      <c r="L125" s="3">
        <v>57</v>
      </c>
      <c r="M125" s="16">
        <v>187</v>
      </c>
    </row>
    <row r="126" spans="1:13">
      <c r="A126" s="16">
        <v>125</v>
      </c>
      <c r="B126" s="16" t="s">
        <v>55</v>
      </c>
      <c r="C126" s="3" t="s">
        <v>599</v>
      </c>
      <c r="D126" s="16" t="s">
        <v>237</v>
      </c>
      <c r="E126" s="3" t="s">
        <v>933</v>
      </c>
      <c r="F126" s="16">
        <v>0</v>
      </c>
      <c r="G126" s="16">
        <v>0</v>
      </c>
      <c r="H126" s="16">
        <v>132787</v>
      </c>
      <c r="I126" s="16">
        <v>0</v>
      </c>
      <c r="J126" s="16">
        <v>58114</v>
      </c>
      <c r="K126" s="3">
        <v>207388</v>
      </c>
      <c r="L126" s="3">
        <v>4882</v>
      </c>
      <c r="M126" s="16">
        <v>9382</v>
      </c>
    </row>
    <row r="127" spans="1:13">
      <c r="A127" s="16">
        <v>126</v>
      </c>
      <c r="B127" s="16" t="s">
        <v>56</v>
      </c>
      <c r="C127" s="3" t="s">
        <v>934</v>
      </c>
      <c r="D127" s="16" t="s">
        <v>238</v>
      </c>
      <c r="E127" s="3" t="s">
        <v>510</v>
      </c>
      <c r="F127" s="16">
        <v>0</v>
      </c>
      <c r="G127" s="16">
        <v>0</v>
      </c>
      <c r="H127" s="16">
        <v>813</v>
      </c>
      <c r="I127" s="16">
        <v>0</v>
      </c>
      <c r="J127" s="16">
        <v>612</v>
      </c>
      <c r="K127" s="3">
        <v>2268</v>
      </c>
      <c r="L127" s="3">
        <v>24</v>
      </c>
      <c r="M127" s="16">
        <v>144</v>
      </c>
    </row>
    <row r="128" spans="1:13">
      <c r="A128" s="16">
        <v>127</v>
      </c>
      <c r="B128" s="16" t="s">
        <v>458</v>
      </c>
      <c r="C128" s="3" t="s">
        <v>823</v>
      </c>
      <c r="D128" s="16" t="s">
        <v>460</v>
      </c>
      <c r="E128" s="3" t="s">
        <v>824</v>
      </c>
      <c r="F128" s="16">
        <v>0</v>
      </c>
      <c r="G128" s="16">
        <v>0</v>
      </c>
      <c r="H128" s="16">
        <v>0</v>
      </c>
      <c r="I128" s="16">
        <v>0</v>
      </c>
      <c r="J128" s="16">
        <v>2</v>
      </c>
      <c r="K128" s="3">
        <v>16</v>
      </c>
      <c r="L128" s="3">
        <v>0</v>
      </c>
      <c r="M128" s="16">
        <v>0</v>
      </c>
    </row>
    <row r="129" spans="1:13">
      <c r="A129" s="16">
        <v>128</v>
      </c>
      <c r="B129" s="16" t="s">
        <v>57</v>
      </c>
      <c r="C129" s="3" t="s">
        <v>600</v>
      </c>
      <c r="D129" s="16" t="s">
        <v>239</v>
      </c>
      <c r="E129" s="3" t="s">
        <v>601</v>
      </c>
      <c r="F129" s="16">
        <v>0</v>
      </c>
      <c r="G129" s="16">
        <v>0</v>
      </c>
      <c r="H129" s="16">
        <v>17467</v>
      </c>
      <c r="I129" s="16">
        <v>1198</v>
      </c>
      <c r="J129" s="16">
        <v>16696</v>
      </c>
      <c r="K129" s="3">
        <v>63398</v>
      </c>
      <c r="L129" s="3">
        <v>910</v>
      </c>
      <c r="M129" s="16">
        <v>6094</v>
      </c>
    </row>
    <row r="130" spans="1:13">
      <c r="A130" s="16">
        <v>129</v>
      </c>
      <c r="B130" s="16" t="s">
        <v>57</v>
      </c>
      <c r="C130" s="3" t="s">
        <v>600</v>
      </c>
      <c r="D130" s="16" t="s">
        <v>240</v>
      </c>
      <c r="E130" s="3" t="s">
        <v>602</v>
      </c>
      <c r="F130" s="16">
        <v>0</v>
      </c>
      <c r="G130" s="16">
        <v>0</v>
      </c>
      <c r="H130" s="16">
        <v>22549</v>
      </c>
      <c r="I130" s="16">
        <v>0</v>
      </c>
      <c r="J130" s="16">
        <v>37496</v>
      </c>
      <c r="K130" s="3">
        <v>102560</v>
      </c>
      <c r="L130" s="3">
        <v>1619</v>
      </c>
      <c r="M130" s="16">
        <v>13100</v>
      </c>
    </row>
    <row r="131" spans="1:13">
      <c r="A131" s="16">
        <v>130</v>
      </c>
      <c r="B131" s="16" t="s">
        <v>58</v>
      </c>
      <c r="C131" s="3" t="s">
        <v>603</v>
      </c>
      <c r="D131" s="16" t="s">
        <v>241</v>
      </c>
      <c r="E131" s="3" t="s">
        <v>604</v>
      </c>
      <c r="F131" s="16">
        <v>0</v>
      </c>
      <c r="G131" s="16">
        <v>0</v>
      </c>
      <c r="H131" s="16">
        <v>37</v>
      </c>
      <c r="I131" s="16">
        <v>0</v>
      </c>
      <c r="J131" s="16">
        <v>14</v>
      </c>
      <c r="K131" s="3">
        <v>146</v>
      </c>
      <c r="L131" s="3">
        <v>0</v>
      </c>
      <c r="M131" s="16">
        <v>3</v>
      </c>
    </row>
    <row r="132" spans="1:13">
      <c r="A132" s="16">
        <v>131</v>
      </c>
      <c r="B132" s="16" t="s">
        <v>58</v>
      </c>
      <c r="C132" s="3" t="s">
        <v>603</v>
      </c>
      <c r="D132" s="16" t="s">
        <v>242</v>
      </c>
      <c r="E132" s="3" t="s">
        <v>605</v>
      </c>
      <c r="F132" s="16">
        <v>0</v>
      </c>
      <c r="G132" s="16">
        <v>0</v>
      </c>
      <c r="H132" s="16">
        <v>77</v>
      </c>
      <c r="I132" s="16">
        <v>0</v>
      </c>
      <c r="J132" s="16">
        <v>17</v>
      </c>
      <c r="K132" s="3">
        <v>176</v>
      </c>
      <c r="L132" s="3">
        <v>0</v>
      </c>
      <c r="M132" s="16">
        <v>2</v>
      </c>
    </row>
    <row r="133" spans="1:13">
      <c r="A133" s="16">
        <v>132</v>
      </c>
      <c r="B133" s="16" t="s">
        <v>58</v>
      </c>
      <c r="C133" s="3" t="s">
        <v>603</v>
      </c>
      <c r="D133" s="16" t="s">
        <v>243</v>
      </c>
      <c r="E133" s="3" t="s">
        <v>606</v>
      </c>
      <c r="F133" s="16">
        <v>0</v>
      </c>
      <c r="G133" s="16">
        <v>0</v>
      </c>
      <c r="H133" s="16">
        <v>20</v>
      </c>
      <c r="I133" s="16">
        <v>0</v>
      </c>
      <c r="J133" s="16">
        <v>29</v>
      </c>
      <c r="K133" s="3">
        <v>3</v>
      </c>
      <c r="L133" s="3">
        <v>0</v>
      </c>
      <c r="M133" s="16">
        <v>5</v>
      </c>
    </row>
    <row r="134" spans="1:13">
      <c r="A134" s="16">
        <v>133</v>
      </c>
      <c r="B134" s="16" t="s">
        <v>58</v>
      </c>
      <c r="C134" s="3" t="s">
        <v>603</v>
      </c>
      <c r="D134" s="16" t="s">
        <v>244</v>
      </c>
      <c r="E134" s="3" t="s">
        <v>607</v>
      </c>
      <c r="F134" s="16">
        <v>0</v>
      </c>
      <c r="G134" s="16">
        <v>0</v>
      </c>
      <c r="H134" s="16">
        <v>268</v>
      </c>
      <c r="I134" s="16">
        <v>0</v>
      </c>
      <c r="J134" s="16">
        <v>122</v>
      </c>
      <c r="K134" s="3">
        <v>160</v>
      </c>
      <c r="L134" s="3">
        <v>4</v>
      </c>
      <c r="M134" s="16">
        <v>26</v>
      </c>
    </row>
    <row r="135" spans="1:13">
      <c r="A135" s="16">
        <v>134</v>
      </c>
      <c r="B135" s="16" t="s">
        <v>58</v>
      </c>
      <c r="C135" s="3" t="s">
        <v>603</v>
      </c>
      <c r="D135" s="16" t="s">
        <v>245</v>
      </c>
      <c r="E135" s="3" t="s">
        <v>608</v>
      </c>
      <c r="F135" s="16">
        <v>0</v>
      </c>
      <c r="G135" s="16">
        <v>0</v>
      </c>
      <c r="H135" s="16">
        <v>69</v>
      </c>
      <c r="I135" s="16">
        <v>0</v>
      </c>
      <c r="J135" s="16">
        <v>3</v>
      </c>
      <c r="K135" s="3">
        <v>60</v>
      </c>
      <c r="L135" s="3">
        <v>0</v>
      </c>
      <c r="M135" s="16">
        <v>0</v>
      </c>
    </row>
    <row r="136" spans="1:13">
      <c r="A136" s="16">
        <v>135</v>
      </c>
      <c r="B136" s="16" t="s">
        <v>58</v>
      </c>
      <c r="C136" s="3" t="s">
        <v>603</v>
      </c>
      <c r="D136" s="16" t="s">
        <v>246</v>
      </c>
      <c r="E136" s="3" t="s">
        <v>609</v>
      </c>
      <c r="F136" s="16">
        <v>0</v>
      </c>
      <c r="G136" s="16">
        <v>0</v>
      </c>
      <c r="H136" s="16">
        <v>26</v>
      </c>
      <c r="I136" s="16">
        <v>0</v>
      </c>
      <c r="J136" s="16">
        <v>15</v>
      </c>
      <c r="K136" s="3">
        <v>0</v>
      </c>
      <c r="L136" s="3">
        <v>1</v>
      </c>
      <c r="M136" s="16">
        <v>1</v>
      </c>
    </row>
    <row r="137" spans="1:13">
      <c r="A137" s="16">
        <v>136</v>
      </c>
      <c r="B137" s="16" t="s">
        <v>58</v>
      </c>
      <c r="C137" s="3" t="s">
        <v>603</v>
      </c>
      <c r="D137" s="16" t="s">
        <v>247</v>
      </c>
      <c r="E137" s="3" t="s">
        <v>610</v>
      </c>
      <c r="F137" s="16">
        <v>0</v>
      </c>
      <c r="G137" s="16">
        <v>0</v>
      </c>
      <c r="H137" s="16">
        <v>85</v>
      </c>
      <c r="I137" s="16">
        <v>0</v>
      </c>
      <c r="J137" s="16">
        <v>27</v>
      </c>
      <c r="K137" s="3">
        <v>2</v>
      </c>
      <c r="L137" s="3">
        <v>0</v>
      </c>
      <c r="M137" s="16">
        <v>4</v>
      </c>
    </row>
    <row r="138" spans="1:13">
      <c r="A138" s="16">
        <v>137</v>
      </c>
      <c r="B138" s="16" t="s">
        <v>58</v>
      </c>
      <c r="C138" s="3" t="s">
        <v>603</v>
      </c>
      <c r="D138" s="16" t="s">
        <v>248</v>
      </c>
      <c r="E138" s="3" t="s">
        <v>611</v>
      </c>
      <c r="F138" s="16">
        <v>0</v>
      </c>
      <c r="G138" s="16">
        <v>0</v>
      </c>
      <c r="H138" s="16">
        <v>30</v>
      </c>
      <c r="I138" s="16">
        <v>0</v>
      </c>
      <c r="J138" s="16">
        <v>1</v>
      </c>
      <c r="K138" s="3">
        <v>2</v>
      </c>
      <c r="L138" s="3">
        <v>1</v>
      </c>
      <c r="M138" s="16">
        <v>0</v>
      </c>
    </row>
    <row r="139" spans="1:13">
      <c r="A139" s="16">
        <v>138</v>
      </c>
      <c r="B139" s="16" t="s">
        <v>58</v>
      </c>
      <c r="C139" s="3" t="s">
        <v>603</v>
      </c>
      <c r="D139" s="16" t="s">
        <v>249</v>
      </c>
      <c r="E139" s="3" t="s">
        <v>612</v>
      </c>
      <c r="F139" s="16">
        <v>0</v>
      </c>
      <c r="G139" s="16">
        <v>0</v>
      </c>
      <c r="H139" s="16">
        <v>65</v>
      </c>
      <c r="I139" s="16">
        <v>0</v>
      </c>
      <c r="J139" s="16">
        <v>37</v>
      </c>
      <c r="K139" s="3">
        <v>72</v>
      </c>
      <c r="L139" s="3">
        <v>0</v>
      </c>
      <c r="M139" s="16">
        <v>11</v>
      </c>
    </row>
    <row r="140" spans="1:13">
      <c r="A140" s="16">
        <v>139</v>
      </c>
      <c r="B140" s="16" t="s">
        <v>58</v>
      </c>
      <c r="C140" s="3" t="s">
        <v>603</v>
      </c>
      <c r="D140" s="16" t="s">
        <v>250</v>
      </c>
      <c r="E140" s="3" t="s">
        <v>613</v>
      </c>
      <c r="F140" s="16">
        <v>0</v>
      </c>
      <c r="G140" s="16">
        <v>0</v>
      </c>
      <c r="H140" s="16">
        <v>63</v>
      </c>
      <c r="I140" s="16">
        <v>0</v>
      </c>
      <c r="J140" s="16">
        <v>116</v>
      </c>
      <c r="K140" s="3">
        <v>46</v>
      </c>
      <c r="L140" s="3">
        <v>1</v>
      </c>
      <c r="M140" s="16">
        <v>17</v>
      </c>
    </row>
    <row r="141" spans="1:13">
      <c r="A141" s="16">
        <v>140</v>
      </c>
      <c r="B141" s="16" t="s">
        <v>58</v>
      </c>
      <c r="C141" s="3" t="s">
        <v>603</v>
      </c>
      <c r="D141" s="16" t="s">
        <v>251</v>
      </c>
      <c r="E141" s="3" t="s">
        <v>614</v>
      </c>
      <c r="F141" s="16">
        <v>0</v>
      </c>
      <c r="G141" s="16">
        <v>0</v>
      </c>
      <c r="H141" s="16">
        <v>541</v>
      </c>
      <c r="I141" s="16">
        <v>0</v>
      </c>
      <c r="J141" s="16">
        <v>222</v>
      </c>
      <c r="K141" s="3">
        <v>913</v>
      </c>
      <c r="L141" s="3">
        <v>3</v>
      </c>
      <c r="M141" s="16">
        <v>60</v>
      </c>
    </row>
    <row r="142" spans="1:13">
      <c r="A142" s="16">
        <v>141</v>
      </c>
      <c r="B142" s="16" t="s">
        <v>58</v>
      </c>
      <c r="C142" s="3" t="s">
        <v>603</v>
      </c>
      <c r="D142" s="16" t="s">
        <v>252</v>
      </c>
      <c r="E142" s="3" t="s">
        <v>615</v>
      </c>
      <c r="F142" s="16">
        <v>0</v>
      </c>
      <c r="G142" s="16">
        <v>0</v>
      </c>
      <c r="H142" s="16">
        <v>121</v>
      </c>
      <c r="I142" s="16">
        <v>0</v>
      </c>
      <c r="J142" s="16">
        <v>33</v>
      </c>
      <c r="K142" s="3">
        <v>16</v>
      </c>
      <c r="L142" s="3">
        <v>2</v>
      </c>
      <c r="M142" s="16">
        <v>7</v>
      </c>
    </row>
    <row r="143" spans="1:13">
      <c r="A143" s="16">
        <v>142</v>
      </c>
      <c r="B143" s="16" t="s">
        <v>58</v>
      </c>
      <c r="C143" s="3" t="s">
        <v>603</v>
      </c>
      <c r="D143" s="16" t="s">
        <v>253</v>
      </c>
      <c r="E143" s="3" t="s">
        <v>616</v>
      </c>
      <c r="F143" s="16">
        <v>0</v>
      </c>
      <c r="G143" s="16">
        <v>0</v>
      </c>
      <c r="H143" s="16">
        <v>14</v>
      </c>
      <c r="I143" s="16">
        <v>0</v>
      </c>
      <c r="J143" s="16">
        <v>9</v>
      </c>
      <c r="K143" s="3">
        <v>28</v>
      </c>
      <c r="L143" s="3">
        <v>0</v>
      </c>
      <c r="M143" s="16">
        <v>6</v>
      </c>
    </row>
    <row r="144" spans="1:13">
      <c r="A144" s="16">
        <v>143</v>
      </c>
      <c r="B144" s="16" t="s">
        <v>58</v>
      </c>
      <c r="C144" s="3" t="s">
        <v>603</v>
      </c>
      <c r="D144" s="16" t="s">
        <v>254</v>
      </c>
      <c r="E144" s="3" t="s">
        <v>617</v>
      </c>
      <c r="F144" s="16">
        <v>0</v>
      </c>
      <c r="G144" s="16">
        <v>0</v>
      </c>
      <c r="H144" s="16">
        <v>118</v>
      </c>
      <c r="I144" s="16">
        <v>0</v>
      </c>
      <c r="J144" s="16">
        <v>107</v>
      </c>
      <c r="K144" s="3">
        <v>20</v>
      </c>
      <c r="L144" s="3">
        <v>3</v>
      </c>
      <c r="M144" s="16">
        <v>18</v>
      </c>
    </row>
    <row r="145" spans="1:13">
      <c r="A145" s="16">
        <v>144</v>
      </c>
      <c r="B145" s="16" t="s">
        <v>58</v>
      </c>
      <c r="C145" s="3" t="s">
        <v>603</v>
      </c>
      <c r="D145" s="16" t="s">
        <v>255</v>
      </c>
      <c r="E145" s="3" t="s">
        <v>618</v>
      </c>
      <c r="F145" s="16">
        <v>0</v>
      </c>
      <c r="G145" s="16">
        <v>0</v>
      </c>
      <c r="H145" s="16">
        <v>9</v>
      </c>
      <c r="I145" s="16">
        <v>0</v>
      </c>
      <c r="J145" s="16">
        <v>3</v>
      </c>
      <c r="K145" s="3">
        <v>1</v>
      </c>
      <c r="L145" s="3">
        <v>0</v>
      </c>
      <c r="M145" s="16">
        <v>0</v>
      </c>
    </row>
    <row r="146" spans="1:13">
      <c r="A146" s="16">
        <v>145</v>
      </c>
      <c r="B146" s="16" t="s">
        <v>58</v>
      </c>
      <c r="C146" s="3" t="s">
        <v>603</v>
      </c>
      <c r="D146" s="16" t="s">
        <v>256</v>
      </c>
      <c r="E146" s="3" t="s">
        <v>619</v>
      </c>
      <c r="F146" s="16">
        <v>0</v>
      </c>
      <c r="G146" s="16">
        <v>0</v>
      </c>
      <c r="H146" s="16">
        <v>88</v>
      </c>
      <c r="I146" s="16">
        <v>0</v>
      </c>
      <c r="J146" s="16">
        <v>8</v>
      </c>
      <c r="K146" s="3">
        <v>60</v>
      </c>
      <c r="L146" s="3">
        <v>0</v>
      </c>
      <c r="M146" s="16">
        <v>3</v>
      </c>
    </row>
    <row r="147" spans="1:13">
      <c r="A147" s="16">
        <v>146</v>
      </c>
      <c r="B147" s="16" t="s">
        <v>58</v>
      </c>
      <c r="C147" s="3" t="s">
        <v>603</v>
      </c>
      <c r="D147" s="16" t="s">
        <v>257</v>
      </c>
      <c r="E147" s="3" t="s">
        <v>620</v>
      </c>
      <c r="F147" s="16">
        <v>0</v>
      </c>
      <c r="G147" s="16">
        <v>0</v>
      </c>
      <c r="H147" s="16">
        <v>2</v>
      </c>
      <c r="I147" s="16">
        <v>0</v>
      </c>
      <c r="J147" s="16">
        <v>0</v>
      </c>
      <c r="K147" s="3">
        <v>0</v>
      </c>
      <c r="L147" s="3">
        <v>0</v>
      </c>
      <c r="M147" s="16">
        <v>0</v>
      </c>
    </row>
    <row r="148" spans="1:13">
      <c r="A148" s="16">
        <v>147</v>
      </c>
      <c r="B148" s="16" t="s">
        <v>58</v>
      </c>
      <c r="C148" s="3" t="s">
        <v>603</v>
      </c>
      <c r="D148" s="16" t="s">
        <v>484</v>
      </c>
      <c r="E148" s="3" t="s">
        <v>839</v>
      </c>
      <c r="F148" s="16">
        <v>0</v>
      </c>
      <c r="G148" s="16">
        <v>0</v>
      </c>
      <c r="H148" s="16">
        <v>5</v>
      </c>
      <c r="I148" s="16">
        <v>0</v>
      </c>
      <c r="J148" s="16">
        <v>0</v>
      </c>
      <c r="K148" s="3">
        <v>3</v>
      </c>
      <c r="L148" s="3">
        <v>0</v>
      </c>
      <c r="M148" s="16">
        <v>0</v>
      </c>
    </row>
    <row r="149" spans="1:13">
      <c r="A149" s="16">
        <v>148</v>
      </c>
      <c r="B149" s="16" t="s">
        <v>58</v>
      </c>
      <c r="C149" s="3" t="s">
        <v>603</v>
      </c>
      <c r="D149" s="16" t="s">
        <v>864</v>
      </c>
      <c r="E149" s="3" t="s">
        <v>865</v>
      </c>
      <c r="F149" s="16">
        <v>0</v>
      </c>
      <c r="G149" s="16">
        <v>0</v>
      </c>
      <c r="H149" s="16">
        <v>18</v>
      </c>
      <c r="I149" s="16">
        <v>0</v>
      </c>
      <c r="J149" s="16">
        <v>20</v>
      </c>
      <c r="K149" s="3">
        <v>4</v>
      </c>
      <c r="L149" s="3">
        <v>0</v>
      </c>
      <c r="M149" s="16">
        <v>2</v>
      </c>
    </row>
    <row r="150" spans="1:13">
      <c r="A150" s="16">
        <v>149</v>
      </c>
      <c r="B150" s="2" t="s">
        <v>58</v>
      </c>
      <c r="C150" s="3" t="s">
        <v>603</v>
      </c>
      <c r="D150" s="2" t="s">
        <v>884</v>
      </c>
      <c r="E150" s="3" t="s">
        <v>885</v>
      </c>
      <c r="F150" s="16">
        <v>0</v>
      </c>
      <c r="G150" s="16">
        <v>0</v>
      </c>
      <c r="H150" s="16">
        <v>202</v>
      </c>
      <c r="I150" s="16">
        <v>0</v>
      </c>
      <c r="J150" s="16">
        <v>4</v>
      </c>
      <c r="K150" s="3">
        <v>69</v>
      </c>
      <c r="L150" s="3">
        <v>1</v>
      </c>
      <c r="M150" s="16">
        <v>0</v>
      </c>
    </row>
    <row r="151" spans="1:13">
      <c r="A151" s="16">
        <v>150</v>
      </c>
      <c r="B151" s="16" t="s">
        <v>59</v>
      </c>
      <c r="C151" s="3" t="s">
        <v>621</v>
      </c>
      <c r="D151" s="16" t="s">
        <v>258</v>
      </c>
      <c r="E151" s="3" t="s">
        <v>621</v>
      </c>
      <c r="F151" s="16">
        <v>0</v>
      </c>
      <c r="G151" s="16">
        <v>0</v>
      </c>
      <c r="H151" s="16">
        <v>1044</v>
      </c>
      <c r="I151" s="16">
        <v>0</v>
      </c>
      <c r="J151" s="16">
        <v>1121</v>
      </c>
      <c r="K151" s="3">
        <v>1977</v>
      </c>
      <c r="L151" s="3">
        <v>24</v>
      </c>
      <c r="M151" s="16">
        <v>202</v>
      </c>
    </row>
    <row r="152" spans="1:13">
      <c r="A152" s="16">
        <v>151</v>
      </c>
      <c r="B152" s="16" t="s">
        <v>59</v>
      </c>
      <c r="C152" s="3" t="s">
        <v>621</v>
      </c>
      <c r="D152" s="16" t="s">
        <v>259</v>
      </c>
      <c r="E152" s="3" t="s">
        <v>622</v>
      </c>
      <c r="F152" s="16">
        <v>0</v>
      </c>
      <c r="G152" s="16">
        <v>0</v>
      </c>
      <c r="H152" s="16">
        <v>1771</v>
      </c>
      <c r="I152" s="16">
        <v>0</v>
      </c>
      <c r="J152" s="16">
        <v>1325</v>
      </c>
      <c r="K152" s="3">
        <v>3081</v>
      </c>
      <c r="L152" s="3">
        <v>35</v>
      </c>
      <c r="M152" s="16">
        <v>346</v>
      </c>
    </row>
    <row r="153" spans="1:13">
      <c r="A153" s="16">
        <v>152</v>
      </c>
      <c r="B153" s="16" t="s">
        <v>60</v>
      </c>
      <c r="C153" s="3" t="s">
        <v>623</v>
      </c>
      <c r="D153" s="16" t="s">
        <v>260</v>
      </c>
      <c r="E153" s="3" t="s">
        <v>887</v>
      </c>
      <c r="F153" s="16">
        <v>0</v>
      </c>
      <c r="G153" s="16">
        <v>0</v>
      </c>
      <c r="H153" s="16">
        <v>354</v>
      </c>
      <c r="I153" s="16">
        <v>0</v>
      </c>
      <c r="J153" s="16">
        <v>75</v>
      </c>
      <c r="K153" s="3">
        <v>367</v>
      </c>
      <c r="L153" s="3">
        <v>2</v>
      </c>
      <c r="M153" s="16">
        <v>7</v>
      </c>
    </row>
    <row r="154" spans="1:13">
      <c r="A154" s="16">
        <v>153</v>
      </c>
      <c r="B154" s="16" t="s">
        <v>60</v>
      </c>
      <c r="C154" s="3" t="s">
        <v>623</v>
      </c>
      <c r="D154" s="16" t="s">
        <v>261</v>
      </c>
      <c r="E154" s="3" t="s">
        <v>624</v>
      </c>
      <c r="F154" s="16">
        <v>0</v>
      </c>
      <c r="G154" s="16">
        <v>0</v>
      </c>
      <c r="H154" s="16">
        <v>310</v>
      </c>
      <c r="I154" s="16">
        <v>0</v>
      </c>
      <c r="J154" s="16">
        <v>17</v>
      </c>
      <c r="K154" s="3">
        <v>143</v>
      </c>
      <c r="L154" s="3">
        <v>0</v>
      </c>
      <c r="M154" s="16">
        <v>1</v>
      </c>
    </row>
    <row r="155" spans="1:13">
      <c r="A155" s="16">
        <v>154</v>
      </c>
      <c r="B155" s="16" t="s">
        <v>60</v>
      </c>
      <c r="C155" s="3" t="s">
        <v>623</v>
      </c>
      <c r="D155" s="16" t="s">
        <v>262</v>
      </c>
      <c r="E155" s="3" t="s">
        <v>625</v>
      </c>
      <c r="F155" s="16">
        <v>0</v>
      </c>
      <c r="G155" s="16">
        <v>0</v>
      </c>
      <c r="H155" s="16">
        <v>97</v>
      </c>
      <c r="I155" s="16">
        <v>0</v>
      </c>
      <c r="J155" s="16">
        <v>33</v>
      </c>
      <c r="K155" s="3">
        <v>22</v>
      </c>
      <c r="L155" s="3">
        <v>0</v>
      </c>
      <c r="M155" s="16">
        <v>1</v>
      </c>
    </row>
    <row r="156" spans="1:13">
      <c r="A156" s="16">
        <v>155</v>
      </c>
      <c r="B156" s="16" t="s">
        <v>60</v>
      </c>
      <c r="C156" s="3" t="s">
        <v>623</v>
      </c>
      <c r="D156" s="16" t="s">
        <v>263</v>
      </c>
      <c r="E156" s="3" t="s">
        <v>626</v>
      </c>
      <c r="F156" s="16">
        <v>0</v>
      </c>
      <c r="G156" s="16">
        <v>0</v>
      </c>
      <c r="H156" s="16">
        <v>55</v>
      </c>
      <c r="I156" s="16">
        <v>0</v>
      </c>
      <c r="J156" s="16">
        <v>5</v>
      </c>
      <c r="K156" s="3">
        <v>44</v>
      </c>
      <c r="L156" s="3">
        <v>0</v>
      </c>
      <c r="M156" s="16">
        <v>1</v>
      </c>
    </row>
    <row r="157" spans="1:13">
      <c r="A157" s="16">
        <v>156</v>
      </c>
      <c r="B157" s="16" t="s">
        <v>60</v>
      </c>
      <c r="C157" s="3" t="s">
        <v>623</v>
      </c>
      <c r="D157" s="16" t="s">
        <v>264</v>
      </c>
      <c r="E157" s="3" t="s">
        <v>887</v>
      </c>
      <c r="F157" s="16">
        <v>0</v>
      </c>
      <c r="G157" s="16">
        <v>0</v>
      </c>
      <c r="H157" s="16">
        <v>376</v>
      </c>
      <c r="I157" s="16">
        <v>0</v>
      </c>
      <c r="J157" s="16">
        <v>16</v>
      </c>
      <c r="K157" s="3">
        <v>120</v>
      </c>
      <c r="L157" s="3">
        <v>1</v>
      </c>
      <c r="M157" s="16">
        <v>0</v>
      </c>
    </row>
    <row r="158" spans="1:13">
      <c r="A158" s="16">
        <v>157</v>
      </c>
      <c r="B158" s="16" t="s">
        <v>60</v>
      </c>
      <c r="C158" s="3" t="s">
        <v>623</v>
      </c>
      <c r="D158" s="16" t="s">
        <v>265</v>
      </c>
      <c r="E158" s="3" t="s">
        <v>627</v>
      </c>
      <c r="F158" s="16">
        <v>0</v>
      </c>
      <c r="G158" s="16">
        <v>0</v>
      </c>
      <c r="H158" s="16">
        <v>66</v>
      </c>
      <c r="I158" s="16">
        <v>0</v>
      </c>
      <c r="J158" s="16">
        <v>17</v>
      </c>
      <c r="K158" s="3">
        <v>66</v>
      </c>
      <c r="L158" s="3">
        <v>0</v>
      </c>
      <c r="M158" s="16">
        <v>2</v>
      </c>
    </row>
    <row r="159" spans="1:13">
      <c r="A159" s="16">
        <v>158</v>
      </c>
      <c r="B159" s="16" t="s">
        <v>60</v>
      </c>
      <c r="C159" s="3" t="s">
        <v>623</v>
      </c>
      <c r="D159" s="16" t="s">
        <v>266</v>
      </c>
      <c r="E159" s="3" t="s">
        <v>887</v>
      </c>
      <c r="F159" s="16">
        <v>0</v>
      </c>
      <c r="G159" s="16">
        <v>0</v>
      </c>
      <c r="H159" s="16">
        <v>567</v>
      </c>
      <c r="I159" s="16">
        <v>0</v>
      </c>
      <c r="J159" s="16">
        <v>5</v>
      </c>
      <c r="K159" s="3">
        <v>75</v>
      </c>
      <c r="L159" s="3">
        <v>0</v>
      </c>
      <c r="M159" s="16">
        <v>0</v>
      </c>
    </row>
    <row r="160" spans="1:13">
      <c r="A160" s="16">
        <v>159</v>
      </c>
      <c r="B160" s="16" t="s">
        <v>60</v>
      </c>
      <c r="C160" s="3" t="s">
        <v>623</v>
      </c>
      <c r="D160" s="16" t="s">
        <v>267</v>
      </c>
      <c r="E160" s="3" t="s">
        <v>628</v>
      </c>
      <c r="F160" s="16">
        <v>0</v>
      </c>
      <c r="G160" s="16">
        <v>0</v>
      </c>
      <c r="H160" s="16">
        <v>271</v>
      </c>
      <c r="I160" s="16">
        <v>0</v>
      </c>
      <c r="J160" s="16">
        <v>1</v>
      </c>
      <c r="K160" s="3">
        <v>37</v>
      </c>
      <c r="L160" s="3">
        <v>0</v>
      </c>
      <c r="M160" s="16">
        <v>0</v>
      </c>
    </row>
    <row r="161" spans="1:13">
      <c r="A161" s="16">
        <v>160</v>
      </c>
      <c r="B161" s="16" t="s">
        <v>61</v>
      </c>
      <c r="C161" s="3" t="s">
        <v>629</v>
      </c>
      <c r="D161" s="16" t="s">
        <v>268</v>
      </c>
      <c r="E161" s="3" t="s">
        <v>629</v>
      </c>
      <c r="F161" s="16">
        <v>0</v>
      </c>
      <c r="G161" s="16">
        <v>0</v>
      </c>
      <c r="H161" s="16">
        <v>104</v>
      </c>
      <c r="I161" s="16">
        <v>0</v>
      </c>
      <c r="J161" s="16">
        <v>53</v>
      </c>
      <c r="K161" s="3">
        <v>70</v>
      </c>
      <c r="L161" s="3">
        <v>1</v>
      </c>
      <c r="M161" s="16">
        <v>14</v>
      </c>
    </row>
    <row r="162" spans="1:13">
      <c r="A162" s="16">
        <v>161</v>
      </c>
      <c r="B162" s="16" t="s">
        <v>62</v>
      </c>
      <c r="C162" s="3" t="s">
        <v>630</v>
      </c>
      <c r="D162" s="16" t="s">
        <v>269</v>
      </c>
      <c r="E162" s="3" t="s">
        <v>631</v>
      </c>
      <c r="F162" s="16">
        <v>0</v>
      </c>
      <c r="G162" s="16">
        <v>0</v>
      </c>
      <c r="H162" s="16">
        <v>114</v>
      </c>
      <c r="I162" s="16">
        <v>0</v>
      </c>
      <c r="J162" s="16">
        <v>0</v>
      </c>
      <c r="K162" s="3">
        <v>0</v>
      </c>
      <c r="L162" s="3">
        <v>0</v>
      </c>
      <c r="M162" s="16">
        <v>0</v>
      </c>
    </row>
    <row r="163" spans="1:13">
      <c r="A163" s="16">
        <v>162</v>
      </c>
      <c r="B163" s="2" t="s">
        <v>62</v>
      </c>
      <c r="C163" s="3" t="s">
        <v>630</v>
      </c>
      <c r="D163" s="2" t="s">
        <v>886</v>
      </c>
      <c r="E163" s="3" t="s">
        <v>887</v>
      </c>
      <c r="F163" s="16">
        <v>0</v>
      </c>
      <c r="G163" s="16">
        <v>0</v>
      </c>
      <c r="H163" s="16">
        <v>273</v>
      </c>
      <c r="I163" s="16">
        <v>0</v>
      </c>
      <c r="J163" s="16">
        <v>1</v>
      </c>
      <c r="K163" s="3">
        <v>24</v>
      </c>
      <c r="L163" s="3">
        <v>0</v>
      </c>
      <c r="M163" s="16">
        <v>0</v>
      </c>
    </row>
    <row r="164" spans="1:13">
      <c r="A164" s="16">
        <v>163</v>
      </c>
      <c r="B164" s="2" t="s">
        <v>62</v>
      </c>
      <c r="C164" s="3" t="s">
        <v>630</v>
      </c>
      <c r="D164" s="2" t="s">
        <v>888</v>
      </c>
      <c r="E164" s="3" t="s">
        <v>889</v>
      </c>
      <c r="F164" s="16">
        <v>0</v>
      </c>
      <c r="G164" s="16">
        <v>0</v>
      </c>
      <c r="H164" s="16">
        <v>275</v>
      </c>
      <c r="I164" s="16">
        <v>0</v>
      </c>
      <c r="J164" s="16">
        <v>0</v>
      </c>
      <c r="K164" s="3">
        <v>12</v>
      </c>
      <c r="L164" s="3">
        <v>0</v>
      </c>
      <c r="M164" s="16">
        <v>0</v>
      </c>
    </row>
    <row r="165" spans="1:13">
      <c r="A165" s="16">
        <v>164</v>
      </c>
      <c r="B165" s="2" t="s">
        <v>62</v>
      </c>
      <c r="C165" s="3" t="s">
        <v>630</v>
      </c>
      <c r="D165" s="2" t="s">
        <v>890</v>
      </c>
      <c r="E165" s="3" t="s">
        <v>891</v>
      </c>
      <c r="F165" s="16">
        <v>0</v>
      </c>
      <c r="G165" s="16">
        <v>0</v>
      </c>
      <c r="H165" s="16">
        <v>424</v>
      </c>
      <c r="I165" s="16">
        <v>0</v>
      </c>
      <c r="J165" s="16">
        <v>0</v>
      </c>
      <c r="K165" s="3">
        <v>8</v>
      </c>
      <c r="L165" s="3">
        <v>0</v>
      </c>
      <c r="M165" s="16">
        <v>0</v>
      </c>
    </row>
    <row r="166" spans="1:13">
      <c r="A166" s="16">
        <v>165</v>
      </c>
      <c r="B166" s="2" t="s">
        <v>62</v>
      </c>
      <c r="C166" s="3" t="s">
        <v>630</v>
      </c>
      <c r="D166" s="2" t="s">
        <v>892</v>
      </c>
      <c r="E166" s="3" t="s">
        <v>893</v>
      </c>
      <c r="F166" s="16">
        <v>0</v>
      </c>
      <c r="G166" s="16">
        <v>0</v>
      </c>
      <c r="H166" s="16">
        <v>215</v>
      </c>
      <c r="I166" s="16">
        <v>0</v>
      </c>
      <c r="J166" s="16">
        <v>1</v>
      </c>
      <c r="K166" s="3">
        <v>8</v>
      </c>
      <c r="L166" s="3">
        <v>0</v>
      </c>
      <c r="M166" s="16">
        <v>0</v>
      </c>
    </row>
    <row r="167" spans="1:13">
      <c r="A167" s="16">
        <v>166</v>
      </c>
      <c r="B167" s="2" t="s">
        <v>62</v>
      </c>
      <c r="C167" s="3" t="s">
        <v>630</v>
      </c>
      <c r="D167" s="2" t="s">
        <v>894</v>
      </c>
      <c r="E167" s="3" t="s">
        <v>895</v>
      </c>
      <c r="F167" s="16">
        <v>0</v>
      </c>
      <c r="G167" s="16">
        <v>0</v>
      </c>
      <c r="H167" s="16">
        <v>49</v>
      </c>
      <c r="I167" s="16">
        <v>0</v>
      </c>
      <c r="J167" s="16">
        <v>0</v>
      </c>
      <c r="K167" s="3">
        <v>3</v>
      </c>
      <c r="L167" s="3">
        <v>0</v>
      </c>
      <c r="M167" s="16">
        <v>0</v>
      </c>
    </row>
    <row r="168" spans="1:13">
      <c r="A168" s="16">
        <v>167</v>
      </c>
      <c r="B168" s="52" t="s">
        <v>62</v>
      </c>
      <c r="C168" s="3" t="s">
        <v>630</v>
      </c>
      <c r="D168" s="52" t="s">
        <v>908</v>
      </c>
      <c r="E168" s="3" t="s">
        <v>982</v>
      </c>
      <c r="F168" s="53">
        <v>0</v>
      </c>
      <c r="G168" s="16">
        <v>0</v>
      </c>
      <c r="H168" s="16">
        <v>16</v>
      </c>
      <c r="I168" s="16">
        <v>0</v>
      </c>
      <c r="J168" s="16">
        <v>2</v>
      </c>
      <c r="K168" s="3">
        <v>11</v>
      </c>
      <c r="L168" s="3">
        <v>0</v>
      </c>
      <c r="M168" s="16">
        <v>0</v>
      </c>
    </row>
    <row r="169" spans="1:13">
      <c r="A169" s="16">
        <v>168</v>
      </c>
      <c r="B169" s="52" t="s">
        <v>62</v>
      </c>
      <c r="C169" s="3" t="s">
        <v>630</v>
      </c>
      <c r="D169" s="52" t="s">
        <v>909</v>
      </c>
      <c r="E169" s="3" t="s">
        <v>983</v>
      </c>
      <c r="F169" s="53">
        <v>0</v>
      </c>
      <c r="G169" s="16">
        <v>0</v>
      </c>
      <c r="H169" s="16">
        <v>204</v>
      </c>
      <c r="I169" s="16">
        <v>0</v>
      </c>
      <c r="J169" s="16">
        <v>3</v>
      </c>
      <c r="K169" s="3">
        <v>33</v>
      </c>
      <c r="L169" s="3">
        <v>0</v>
      </c>
      <c r="M169" s="16">
        <v>0</v>
      </c>
    </row>
    <row r="170" spans="1:13">
      <c r="A170" s="16">
        <v>169</v>
      </c>
      <c r="B170" s="52" t="s">
        <v>62</v>
      </c>
      <c r="C170" s="3" t="s">
        <v>630</v>
      </c>
      <c r="D170" s="52" t="s">
        <v>910</v>
      </c>
      <c r="E170" s="3" t="s">
        <v>984</v>
      </c>
      <c r="F170" s="53">
        <v>0</v>
      </c>
      <c r="G170" s="16">
        <v>0</v>
      </c>
      <c r="H170" s="16">
        <v>10</v>
      </c>
      <c r="I170" s="16">
        <v>0</v>
      </c>
      <c r="J170" s="16">
        <v>0</v>
      </c>
      <c r="K170" s="3">
        <v>1</v>
      </c>
      <c r="L170" s="3">
        <v>0</v>
      </c>
      <c r="M170" s="16">
        <v>0</v>
      </c>
    </row>
    <row r="171" spans="1:13">
      <c r="A171" s="16">
        <v>170</v>
      </c>
      <c r="B171" s="2" t="s">
        <v>896</v>
      </c>
      <c r="C171" s="3" t="s">
        <v>897</v>
      </c>
      <c r="D171" s="2" t="s">
        <v>898</v>
      </c>
      <c r="E171" s="3" t="s">
        <v>899</v>
      </c>
      <c r="F171" s="16">
        <v>0</v>
      </c>
      <c r="G171" s="16">
        <v>0</v>
      </c>
      <c r="H171" s="16">
        <v>27</v>
      </c>
      <c r="I171" s="16">
        <v>0</v>
      </c>
      <c r="J171" s="16">
        <v>40</v>
      </c>
      <c r="K171" s="3">
        <v>61</v>
      </c>
      <c r="L171" s="3">
        <v>1</v>
      </c>
      <c r="M171" s="16">
        <v>5</v>
      </c>
    </row>
    <row r="172" spans="1:13">
      <c r="A172" s="16">
        <v>171</v>
      </c>
      <c r="B172" s="16" t="s">
        <v>468</v>
      </c>
      <c r="C172" s="3" t="s">
        <v>935</v>
      </c>
      <c r="D172" s="16" t="s">
        <v>485</v>
      </c>
      <c r="E172" s="3" t="s">
        <v>936</v>
      </c>
      <c r="F172" s="16">
        <v>0</v>
      </c>
      <c r="G172" s="16">
        <v>0</v>
      </c>
      <c r="H172" s="16">
        <v>1703</v>
      </c>
      <c r="I172" s="16">
        <v>0</v>
      </c>
      <c r="J172" s="16">
        <v>438</v>
      </c>
      <c r="K172" s="3">
        <v>224</v>
      </c>
      <c r="L172" s="3">
        <v>180</v>
      </c>
      <c r="M172" s="16">
        <v>10</v>
      </c>
    </row>
    <row r="173" spans="1:13">
      <c r="A173" s="16">
        <v>172</v>
      </c>
      <c r="B173" s="16" t="s">
        <v>63</v>
      </c>
      <c r="C173" s="3" t="s">
        <v>632</v>
      </c>
      <c r="D173" s="16" t="s">
        <v>270</v>
      </c>
      <c r="E173" s="3" t="s">
        <v>633</v>
      </c>
      <c r="F173" s="16">
        <v>0</v>
      </c>
      <c r="G173" s="16">
        <v>0</v>
      </c>
      <c r="H173" s="16">
        <v>119</v>
      </c>
      <c r="I173" s="16">
        <v>0</v>
      </c>
      <c r="J173" s="16">
        <v>123</v>
      </c>
      <c r="K173" s="3">
        <v>459</v>
      </c>
      <c r="L173" s="3">
        <v>13</v>
      </c>
      <c r="M173" s="16">
        <v>31</v>
      </c>
    </row>
    <row r="174" spans="1:13">
      <c r="A174" s="16">
        <v>173</v>
      </c>
      <c r="B174" s="16" t="s">
        <v>64</v>
      </c>
      <c r="C174" s="3" t="s">
        <v>937</v>
      </c>
      <c r="D174" s="16" t="s">
        <v>271</v>
      </c>
      <c r="E174" s="3" t="s">
        <v>937</v>
      </c>
      <c r="F174" s="16">
        <v>0</v>
      </c>
      <c r="G174" s="16">
        <v>0</v>
      </c>
      <c r="H174" s="16">
        <v>7097</v>
      </c>
      <c r="I174" s="16">
        <v>0</v>
      </c>
      <c r="J174" s="16">
        <v>13015</v>
      </c>
      <c r="K174" s="3">
        <v>20803</v>
      </c>
      <c r="L174" s="3">
        <v>1943</v>
      </c>
      <c r="M174" s="16">
        <v>3059</v>
      </c>
    </row>
    <row r="175" spans="1:13">
      <c r="A175" s="16">
        <v>174</v>
      </c>
      <c r="B175" s="16" t="s">
        <v>65</v>
      </c>
      <c r="C175" s="3" t="s">
        <v>634</v>
      </c>
      <c r="D175" s="16" t="s">
        <v>272</v>
      </c>
      <c r="E175" s="3" t="s">
        <v>634</v>
      </c>
      <c r="F175" s="16">
        <v>0</v>
      </c>
      <c r="G175" s="16">
        <v>0</v>
      </c>
      <c r="H175" s="16">
        <v>4888</v>
      </c>
      <c r="I175" s="16">
        <v>0</v>
      </c>
      <c r="J175" s="16">
        <v>5904</v>
      </c>
      <c r="K175" s="3">
        <v>22886</v>
      </c>
      <c r="L175" s="3">
        <v>597</v>
      </c>
      <c r="M175" s="16">
        <v>1833</v>
      </c>
    </row>
    <row r="176" spans="1:13">
      <c r="A176" s="16">
        <v>175</v>
      </c>
      <c r="B176" s="16" t="s">
        <v>65</v>
      </c>
      <c r="C176" s="3" t="s">
        <v>634</v>
      </c>
      <c r="D176" s="16" t="s">
        <v>273</v>
      </c>
      <c r="E176" s="3" t="s">
        <v>635</v>
      </c>
      <c r="F176" s="16">
        <v>0</v>
      </c>
      <c r="G176" s="16">
        <v>0</v>
      </c>
      <c r="H176" s="16">
        <v>340</v>
      </c>
      <c r="I176" s="16">
        <v>0</v>
      </c>
      <c r="J176" s="16">
        <v>276</v>
      </c>
      <c r="K176" s="3">
        <v>2329</v>
      </c>
      <c r="L176" s="3">
        <v>28</v>
      </c>
      <c r="M176" s="16">
        <v>134</v>
      </c>
    </row>
    <row r="177" spans="1:13">
      <c r="A177" s="16">
        <v>176</v>
      </c>
      <c r="B177" s="16" t="s">
        <v>66</v>
      </c>
      <c r="C177" s="3" t="s">
        <v>636</v>
      </c>
      <c r="D177" s="16" t="s">
        <v>274</v>
      </c>
      <c r="E177" s="3" t="s">
        <v>636</v>
      </c>
      <c r="F177" s="16">
        <v>0</v>
      </c>
      <c r="G177" s="16">
        <v>0</v>
      </c>
      <c r="H177" s="16">
        <v>17118</v>
      </c>
      <c r="I177" s="16">
        <v>0</v>
      </c>
      <c r="J177" s="16">
        <v>22896</v>
      </c>
      <c r="K177" s="3">
        <v>63995</v>
      </c>
      <c r="L177" s="3">
        <v>4150</v>
      </c>
      <c r="M177" s="16">
        <v>6134</v>
      </c>
    </row>
    <row r="178" spans="1:13">
      <c r="A178" s="16">
        <v>177</v>
      </c>
      <c r="B178" s="16" t="s">
        <v>66</v>
      </c>
      <c r="C178" s="3" t="s">
        <v>636</v>
      </c>
      <c r="D178" s="16" t="s">
        <v>275</v>
      </c>
      <c r="E178" s="3" t="s">
        <v>637</v>
      </c>
      <c r="F178" s="16">
        <v>0</v>
      </c>
      <c r="G178" s="16">
        <v>0</v>
      </c>
      <c r="H178" s="16">
        <v>1740</v>
      </c>
      <c r="I178" s="16">
        <v>0</v>
      </c>
      <c r="J178" s="16">
        <v>2936</v>
      </c>
      <c r="K178" s="3">
        <v>4171</v>
      </c>
      <c r="L178" s="3">
        <v>816</v>
      </c>
      <c r="M178" s="16">
        <v>706</v>
      </c>
    </row>
    <row r="179" spans="1:13">
      <c r="A179" s="16">
        <v>178</v>
      </c>
      <c r="B179" s="16" t="s">
        <v>67</v>
      </c>
      <c r="C179" s="3" t="s">
        <v>638</v>
      </c>
      <c r="D179" s="16" t="s">
        <v>276</v>
      </c>
      <c r="E179" s="3" t="s">
        <v>639</v>
      </c>
      <c r="F179" s="16">
        <v>0</v>
      </c>
      <c r="G179" s="16">
        <v>0</v>
      </c>
      <c r="H179" s="16">
        <v>6377</v>
      </c>
      <c r="I179" s="16">
        <v>0</v>
      </c>
      <c r="J179" s="16">
        <v>9017</v>
      </c>
      <c r="K179" s="3">
        <v>20163</v>
      </c>
      <c r="L179" s="3">
        <v>1042</v>
      </c>
      <c r="M179" s="16">
        <v>2449</v>
      </c>
    </row>
    <row r="180" spans="1:13">
      <c r="A180" s="16">
        <v>179</v>
      </c>
      <c r="B180" s="16" t="s">
        <v>68</v>
      </c>
      <c r="C180" s="3" t="s">
        <v>640</v>
      </c>
      <c r="D180" s="16" t="s">
        <v>277</v>
      </c>
      <c r="E180" s="3" t="s">
        <v>640</v>
      </c>
      <c r="F180" s="16">
        <v>0</v>
      </c>
      <c r="G180" s="16">
        <v>0</v>
      </c>
      <c r="H180" s="16">
        <v>1356</v>
      </c>
      <c r="I180" s="16">
        <v>0</v>
      </c>
      <c r="J180" s="16">
        <v>2325</v>
      </c>
      <c r="K180" s="3">
        <v>4984</v>
      </c>
      <c r="L180" s="3">
        <v>261</v>
      </c>
      <c r="M180" s="16">
        <v>874</v>
      </c>
    </row>
    <row r="181" spans="1:13">
      <c r="A181" s="16">
        <v>180</v>
      </c>
      <c r="B181" s="16" t="s">
        <v>69</v>
      </c>
      <c r="C181" s="3" t="s">
        <v>641</v>
      </c>
      <c r="D181" s="16" t="s">
        <v>278</v>
      </c>
      <c r="E181" s="3" t="s">
        <v>641</v>
      </c>
      <c r="F181" s="16">
        <v>0</v>
      </c>
      <c r="G181" s="16">
        <v>0</v>
      </c>
      <c r="H181" s="16">
        <v>2016</v>
      </c>
      <c r="I181" s="16">
        <v>0</v>
      </c>
      <c r="J181" s="16">
        <v>1027</v>
      </c>
      <c r="K181" s="3">
        <v>7210</v>
      </c>
      <c r="L181" s="3">
        <v>85</v>
      </c>
      <c r="M181" s="16">
        <v>237</v>
      </c>
    </row>
    <row r="182" spans="1:13">
      <c r="A182" s="16">
        <v>181</v>
      </c>
      <c r="B182" s="16" t="s">
        <v>70</v>
      </c>
      <c r="C182" s="3" t="s">
        <v>642</v>
      </c>
      <c r="D182" s="16" t="s">
        <v>279</v>
      </c>
      <c r="E182" s="3" t="s">
        <v>643</v>
      </c>
      <c r="F182" s="16">
        <v>0</v>
      </c>
      <c r="G182" s="16">
        <v>0</v>
      </c>
      <c r="H182" s="16">
        <v>80</v>
      </c>
      <c r="I182" s="16">
        <v>0</v>
      </c>
      <c r="J182" s="16">
        <v>94</v>
      </c>
      <c r="K182" s="3">
        <v>219</v>
      </c>
      <c r="L182" s="3">
        <v>6</v>
      </c>
      <c r="M182" s="16">
        <v>51</v>
      </c>
    </row>
    <row r="183" spans="1:13">
      <c r="A183" s="16">
        <v>182</v>
      </c>
      <c r="B183" s="16" t="s">
        <v>71</v>
      </c>
      <c r="C183" s="3" t="s">
        <v>644</v>
      </c>
      <c r="D183" s="16" t="s">
        <v>280</v>
      </c>
      <c r="E183" s="3" t="s">
        <v>645</v>
      </c>
      <c r="F183" s="16">
        <v>0</v>
      </c>
      <c r="G183" s="16">
        <v>0</v>
      </c>
      <c r="H183" s="16">
        <v>3219</v>
      </c>
      <c r="I183" s="16">
        <v>0</v>
      </c>
      <c r="J183" s="16">
        <v>3263</v>
      </c>
      <c r="K183" s="3">
        <v>13185</v>
      </c>
      <c r="L183" s="3">
        <v>436</v>
      </c>
      <c r="M183" s="16">
        <v>1002</v>
      </c>
    </row>
    <row r="184" spans="1:13">
      <c r="A184" s="16">
        <v>183</v>
      </c>
      <c r="B184" s="16" t="s">
        <v>72</v>
      </c>
      <c r="C184" s="3" t="s">
        <v>646</v>
      </c>
      <c r="D184" s="16" t="s">
        <v>281</v>
      </c>
      <c r="E184" s="3" t="s">
        <v>647</v>
      </c>
      <c r="F184" s="16">
        <v>0</v>
      </c>
      <c r="G184" s="16">
        <v>0</v>
      </c>
      <c r="H184" s="16">
        <v>1425</v>
      </c>
      <c r="I184" s="16">
        <v>0</v>
      </c>
      <c r="J184" s="16">
        <v>1226</v>
      </c>
      <c r="K184" s="3">
        <v>4550</v>
      </c>
      <c r="L184" s="3">
        <v>140</v>
      </c>
      <c r="M184" s="16">
        <v>253</v>
      </c>
    </row>
    <row r="185" spans="1:13">
      <c r="A185" s="16">
        <v>184</v>
      </c>
      <c r="B185" s="16" t="s">
        <v>73</v>
      </c>
      <c r="C185" s="3" t="s">
        <v>648</v>
      </c>
      <c r="D185" s="16" t="s">
        <v>282</v>
      </c>
      <c r="E185" s="3" t="s">
        <v>648</v>
      </c>
      <c r="F185" s="16">
        <v>0</v>
      </c>
      <c r="G185" s="16">
        <v>0</v>
      </c>
      <c r="H185" s="16">
        <v>3911</v>
      </c>
      <c r="I185" s="16">
        <v>0</v>
      </c>
      <c r="J185" s="16">
        <v>7445</v>
      </c>
      <c r="K185" s="3">
        <v>11599</v>
      </c>
      <c r="L185" s="3">
        <v>640</v>
      </c>
      <c r="M185" s="16">
        <v>2286</v>
      </c>
    </row>
    <row r="186" spans="1:13">
      <c r="A186" s="16">
        <v>185</v>
      </c>
      <c r="B186" s="16" t="s">
        <v>74</v>
      </c>
      <c r="C186" s="3" t="s">
        <v>649</v>
      </c>
      <c r="D186" s="16" t="s">
        <v>283</v>
      </c>
      <c r="E186" s="3" t="s">
        <v>649</v>
      </c>
      <c r="F186" s="16">
        <v>0</v>
      </c>
      <c r="G186" s="16">
        <v>0</v>
      </c>
      <c r="H186" s="16">
        <v>17375</v>
      </c>
      <c r="I186" s="16">
        <v>0</v>
      </c>
      <c r="J186" s="16">
        <v>22656</v>
      </c>
      <c r="K186" s="3">
        <v>59134</v>
      </c>
      <c r="L186" s="3">
        <v>2060</v>
      </c>
      <c r="M186" s="16">
        <v>5591</v>
      </c>
    </row>
    <row r="187" spans="1:13">
      <c r="A187" s="16">
        <v>186</v>
      </c>
      <c r="B187" s="16" t="s">
        <v>75</v>
      </c>
      <c r="C187" s="3" t="s">
        <v>650</v>
      </c>
      <c r="D187" s="16" t="s">
        <v>284</v>
      </c>
      <c r="E187" s="3" t="s">
        <v>651</v>
      </c>
      <c r="F187" s="16">
        <v>0</v>
      </c>
      <c r="G187" s="16">
        <v>0</v>
      </c>
      <c r="H187" s="16">
        <v>24299</v>
      </c>
      <c r="I187" s="16">
        <v>0</v>
      </c>
      <c r="J187" s="16">
        <v>37541</v>
      </c>
      <c r="K187" s="3">
        <v>79137</v>
      </c>
      <c r="L187" s="3">
        <v>2992</v>
      </c>
      <c r="M187" s="16">
        <v>9312</v>
      </c>
    </row>
    <row r="188" spans="1:13">
      <c r="A188" s="16">
        <v>187</v>
      </c>
      <c r="B188" s="16" t="s">
        <v>76</v>
      </c>
      <c r="C188" s="3" t="s">
        <v>652</v>
      </c>
      <c r="D188" s="16" t="s">
        <v>285</v>
      </c>
      <c r="E188" s="3" t="s">
        <v>652</v>
      </c>
      <c r="F188" s="16">
        <v>0</v>
      </c>
      <c r="G188" s="16">
        <v>0</v>
      </c>
      <c r="H188" s="16">
        <v>826</v>
      </c>
      <c r="I188" s="16">
        <v>0</v>
      </c>
      <c r="J188" s="16">
        <v>2258</v>
      </c>
      <c r="K188" s="3">
        <v>2058</v>
      </c>
      <c r="L188" s="3">
        <v>259</v>
      </c>
      <c r="M188" s="16">
        <v>405</v>
      </c>
    </row>
    <row r="189" spans="1:13">
      <c r="A189" s="16">
        <v>188</v>
      </c>
      <c r="B189" s="16" t="s">
        <v>77</v>
      </c>
      <c r="C189" s="3" t="s">
        <v>653</v>
      </c>
      <c r="D189" s="16" t="s">
        <v>286</v>
      </c>
      <c r="E189" s="3" t="s">
        <v>654</v>
      </c>
      <c r="F189" s="16">
        <v>0</v>
      </c>
      <c r="G189" s="16">
        <v>0</v>
      </c>
      <c r="H189" s="16">
        <v>8611</v>
      </c>
      <c r="I189" s="16">
        <v>0</v>
      </c>
      <c r="J189" s="16">
        <v>7596</v>
      </c>
      <c r="K189" s="3">
        <v>34641</v>
      </c>
      <c r="L189" s="3">
        <v>797</v>
      </c>
      <c r="M189" s="16">
        <v>2399</v>
      </c>
    </row>
    <row r="190" spans="1:13">
      <c r="A190" s="16">
        <v>189</v>
      </c>
      <c r="B190" s="16" t="s">
        <v>78</v>
      </c>
      <c r="C190" s="3" t="s">
        <v>655</v>
      </c>
      <c r="D190" s="16" t="s">
        <v>287</v>
      </c>
      <c r="E190" s="3" t="s">
        <v>655</v>
      </c>
      <c r="F190" s="16">
        <v>0</v>
      </c>
      <c r="G190" s="16">
        <v>0</v>
      </c>
      <c r="H190" s="16">
        <v>4176</v>
      </c>
      <c r="I190" s="16">
        <v>0</v>
      </c>
      <c r="J190" s="16">
        <v>15246</v>
      </c>
      <c r="K190" s="3">
        <v>14777</v>
      </c>
      <c r="L190" s="3">
        <v>2285</v>
      </c>
      <c r="M190" s="16">
        <v>3887</v>
      </c>
    </row>
    <row r="191" spans="1:13">
      <c r="A191" s="16">
        <v>190</v>
      </c>
      <c r="B191" s="16" t="s">
        <v>79</v>
      </c>
      <c r="C191" s="3" t="s">
        <v>656</v>
      </c>
      <c r="D191" s="16" t="s">
        <v>288</v>
      </c>
      <c r="E191" s="3" t="s">
        <v>657</v>
      </c>
      <c r="F191" s="16">
        <v>0</v>
      </c>
      <c r="G191" s="16">
        <v>0</v>
      </c>
      <c r="H191" s="16">
        <v>2584</v>
      </c>
      <c r="I191" s="16">
        <v>0</v>
      </c>
      <c r="J191" s="16">
        <v>3603</v>
      </c>
      <c r="K191" s="3">
        <v>9460</v>
      </c>
      <c r="L191" s="3">
        <v>351</v>
      </c>
      <c r="M191" s="16">
        <v>1029</v>
      </c>
    </row>
    <row r="192" spans="1:13">
      <c r="A192" s="16">
        <v>191</v>
      </c>
      <c r="B192" s="16" t="s">
        <v>80</v>
      </c>
      <c r="C192" s="3" t="s">
        <v>658</v>
      </c>
      <c r="D192" s="16" t="s">
        <v>289</v>
      </c>
      <c r="E192" s="3" t="s">
        <v>659</v>
      </c>
      <c r="F192" s="16">
        <v>0</v>
      </c>
      <c r="G192" s="16">
        <v>0</v>
      </c>
      <c r="H192" s="16">
        <v>1192</v>
      </c>
      <c r="I192" s="16">
        <v>0</v>
      </c>
      <c r="J192" s="16">
        <v>894</v>
      </c>
      <c r="K192" s="3">
        <v>2575</v>
      </c>
      <c r="L192" s="3">
        <v>72</v>
      </c>
      <c r="M192" s="16">
        <v>187</v>
      </c>
    </row>
    <row r="193" spans="1:13">
      <c r="A193" s="16">
        <v>192</v>
      </c>
      <c r="B193" s="16" t="s">
        <v>81</v>
      </c>
      <c r="C193" s="3" t="s">
        <v>660</v>
      </c>
      <c r="D193" s="16" t="s">
        <v>290</v>
      </c>
      <c r="E193" s="3" t="s">
        <v>660</v>
      </c>
      <c r="F193" s="16">
        <v>0</v>
      </c>
      <c r="G193" s="16">
        <v>0</v>
      </c>
      <c r="H193" s="16">
        <v>993</v>
      </c>
      <c r="I193" s="16">
        <v>0</v>
      </c>
      <c r="J193" s="16">
        <v>1271</v>
      </c>
      <c r="K193" s="3">
        <v>4158</v>
      </c>
      <c r="L193" s="3">
        <v>94</v>
      </c>
      <c r="M193" s="16">
        <v>333</v>
      </c>
    </row>
    <row r="194" spans="1:13">
      <c r="A194" s="16">
        <v>193</v>
      </c>
      <c r="B194" s="16" t="s">
        <v>82</v>
      </c>
      <c r="C194" s="3" t="s">
        <v>661</v>
      </c>
      <c r="D194" s="16" t="s">
        <v>291</v>
      </c>
      <c r="E194" s="3" t="s">
        <v>661</v>
      </c>
      <c r="F194" s="16">
        <v>0</v>
      </c>
      <c r="G194" s="16">
        <v>0</v>
      </c>
      <c r="H194" s="16">
        <v>2307</v>
      </c>
      <c r="I194" s="16">
        <v>0</v>
      </c>
      <c r="J194" s="16">
        <v>3987</v>
      </c>
      <c r="K194" s="3">
        <v>8038</v>
      </c>
      <c r="L194" s="3">
        <v>292</v>
      </c>
      <c r="M194" s="16">
        <v>1481</v>
      </c>
    </row>
    <row r="195" spans="1:13">
      <c r="A195" s="16">
        <v>194</v>
      </c>
      <c r="B195" s="16" t="s">
        <v>83</v>
      </c>
      <c r="C195" s="3" t="s">
        <v>662</v>
      </c>
      <c r="D195" s="16" t="s">
        <v>292</v>
      </c>
      <c r="E195" s="3" t="s">
        <v>662</v>
      </c>
      <c r="F195" s="16">
        <v>0</v>
      </c>
      <c r="G195" s="16">
        <v>0</v>
      </c>
      <c r="H195" s="16">
        <v>553</v>
      </c>
      <c r="I195" s="16">
        <v>0</v>
      </c>
      <c r="J195" s="16">
        <v>985</v>
      </c>
      <c r="K195" s="3">
        <v>4208</v>
      </c>
      <c r="L195" s="3">
        <v>57</v>
      </c>
      <c r="M195" s="16">
        <v>414</v>
      </c>
    </row>
    <row r="196" spans="1:13">
      <c r="A196" s="16">
        <v>195</v>
      </c>
      <c r="B196" s="16" t="s">
        <v>84</v>
      </c>
      <c r="C196" s="3" t="s">
        <v>663</v>
      </c>
      <c r="D196" s="16" t="s">
        <v>293</v>
      </c>
      <c r="E196" s="3" t="s">
        <v>663</v>
      </c>
      <c r="F196" s="16">
        <v>0</v>
      </c>
      <c r="G196" s="16">
        <v>0</v>
      </c>
      <c r="H196" s="16">
        <v>14</v>
      </c>
      <c r="I196" s="16">
        <v>0</v>
      </c>
      <c r="J196" s="16">
        <v>11</v>
      </c>
      <c r="K196" s="3">
        <v>40</v>
      </c>
      <c r="L196" s="3">
        <v>0</v>
      </c>
      <c r="M196" s="16">
        <v>4</v>
      </c>
    </row>
    <row r="197" spans="1:13">
      <c r="A197" s="16">
        <v>196</v>
      </c>
      <c r="B197" s="16" t="s">
        <v>85</v>
      </c>
      <c r="C197" s="3" t="s">
        <v>664</v>
      </c>
      <c r="D197" s="16" t="s">
        <v>294</v>
      </c>
      <c r="E197" s="3" t="s">
        <v>664</v>
      </c>
      <c r="F197" s="16">
        <v>0</v>
      </c>
      <c r="G197" s="16">
        <v>0</v>
      </c>
      <c r="H197" s="16">
        <v>4357</v>
      </c>
      <c r="I197" s="16">
        <v>0</v>
      </c>
      <c r="J197" s="16">
        <v>5107</v>
      </c>
      <c r="K197" s="3">
        <v>10263</v>
      </c>
      <c r="L197" s="3">
        <v>337</v>
      </c>
      <c r="M197" s="16">
        <v>1169</v>
      </c>
    </row>
    <row r="198" spans="1:13">
      <c r="A198" s="16">
        <v>197</v>
      </c>
      <c r="B198" s="16" t="s">
        <v>86</v>
      </c>
      <c r="C198" s="3" t="s">
        <v>665</v>
      </c>
      <c r="D198" s="16" t="s">
        <v>295</v>
      </c>
      <c r="E198" s="3" t="s">
        <v>665</v>
      </c>
      <c r="F198" s="16">
        <v>0</v>
      </c>
      <c r="G198" s="16">
        <v>0</v>
      </c>
      <c r="H198" s="16">
        <v>9779</v>
      </c>
      <c r="I198" s="16">
        <v>0</v>
      </c>
      <c r="J198" s="16">
        <v>8302</v>
      </c>
      <c r="K198" s="3">
        <v>41363</v>
      </c>
      <c r="L198" s="3">
        <v>800</v>
      </c>
      <c r="M198" s="16">
        <v>2184</v>
      </c>
    </row>
    <row r="199" spans="1:13">
      <c r="A199" s="16">
        <v>198</v>
      </c>
      <c r="B199" s="16" t="s">
        <v>87</v>
      </c>
      <c r="C199" s="3" t="s">
        <v>666</v>
      </c>
      <c r="D199" s="16" t="s">
        <v>296</v>
      </c>
      <c r="E199" s="3" t="s">
        <v>667</v>
      </c>
      <c r="F199" s="16">
        <v>0</v>
      </c>
      <c r="G199" s="16">
        <v>0</v>
      </c>
      <c r="H199" s="16">
        <v>7326</v>
      </c>
      <c r="I199" s="16">
        <v>0</v>
      </c>
      <c r="J199" s="16">
        <v>7197</v>
      </c>
      <c r="K199" s="3">
        <v>18198</v>
      </c>
      <c r="L199" s="3">
        <v>527</v>
      </c>
      <c r="M199" s="16">
        <v>1682</v>
      </c>
    </row>
    <row r="200" spans="1:13">
      <c r="A200" s="16">
        <v>199</v>
      </c>
      <c r="B200" s="16" t="s">
        <v>87</v>
      </c>
      <c r="C200" s="3" t="s">
        <v>666</v>
      </c>
      <c r="D200" s="16" t="s">
        <v>297</v>
      </c>
      <c r="E200" s="3" t="s">
        <v>668</v>
      </c>
      <c r="F200" s="16">
        <v>0</v>
      </c>
      <c r="G200" s="16">
        <v>0</v>
      </c>
      <c r="H200" s="16">
        <v>958</v>
      </c>
      <c r="I200" s="16">
        <v>0</v>
      </c>
      <c r="J200" s="16">
        <v>1155</v>
      </c>
      <c r="K200" s="3">
        <v>2214</v>
      </c>
      <c r="L200" s="3">
        <v>106</v>
      </c>
      <c r="M200" s="16">
        <v>195</v>
      </c>
    </row>
    <row r="201" spans="1:13">
      <c r="A201" s="16">
        <v>200</v>
      </c>
      <c r="B201" s="16" t="s">
        <v>88</v>
      </c>
      <c r="C201" s="3" t="s">
        <v>669</v>
      </c>
      <c r="D201" s="16" t="s">
        <v>298</v>
      </c>
      <c r="E201" s="3" t="s">
        <v>670</v>
      </c>
      <c r="F201" s="16">
        <v>0</v>
      </c>
      <c r="G201" s="16">
        <v>0</v>
      </c>
      <c r="H201" s="16">
        <v>32015</v>
      </c>
      <c r="I201" s="16">
        <v>0</v>
      </c>
      <c r="J201" s="16">
        <v>34008</v>
      </c>
      <c r="K201" s="3">
        <v>52034</v>
      </c>
      <c r="L201" s="3">
        <v>3002</v>
      </c>
      <c r="M201" s="16">
        <v>8516</v>
      </c>
    </row>
    <row r="202" spans="1:13">
      <c r="A202" s="16">
        <v>201</v>
      </c>
      <c r="B202" s="16" t="s">
        <v>88</v>
      </c>
      <c r="C202" s="3" t="s">
        <v>669</v>
      </c>
      <c r="D202" s="16" t="s">
        <v>299</v>
      </c>
      <c r="E202" s="3" t="s">
        <v>938</v>
      </c>
      <c r="F202" s="16">
        <v>0</v>
      </c>
      <c r="G202" s="16">
        <v>0</v>
      </c>
      <c r="H202" s="16">
        <v>2987</v>
      </c>
      <c r="I202" s="16">
        <v>0</v>
      </c>
      <c r="J202" s="16">
        <v>8400</v>
      </c>
      <c r="K202" s="3">
        <v>7262</v>
      </c>
      <c r="L202" s="3">
        <v>957</v>
      </c>
      <c r="M202" s="16">
        <v>1922</v>
      </c>
    </row>
    <row r="203" spans="1:13">
      <c r="A203" s="16">
        <v>202</v>
      </c>
      <c r="B203" s="16" t="s">
        <v>88</v>
      </c>
      <c r="C203" s="3" t="s">
        <v>669</v>
      </c>
      <c r="D203" s="16" t="s">
        <v>300</v>
      </c>
      <c r="E203" s="3" t="s">
        <v>939</v>
      </c>
      <c r="F203" s="16">
        <v>0</v>
      </c>
      <c r="G203" s="16">
        <v>0</v>
      </c>
      <c r="H203" s="16">
        <v>16186</v>
      </c>
      <c r="I203" s="16">
        <v>0</v>
      </c>
      <c r="J203" s="16">
        <v>5836</v>
      </c>
      <c r="K203" s="3">
        <v>19841</v>
      </c>
      <c r="L203" s="3">
        <v>240</v>
      </c>
      <c r="M203" s="16">
        <v>1123</v>
      </c>
    </row>
    <row r="204" spans="1:13">
      <c r="A204" s="16">
        <v>203</v>
      </c>
      <c r="B204" s="16" t="s">
        <v>88</v>
      </c>
      <c r="C204" s="3" t="s">
        <v>669</v>
      </c>
      <c r="D204" s="16" t="s">
        <v>301</v>
      </c>
      <c r="E204" s="3" t="s">
        <v>671</v>
      </c>
      <c r="F204" s="16">
        <v>0</v>
      </c>
      <c r="G204" s="16">
        <v>0</v>
      </c>
      <c r="H204" s="16">
        <v>748</v>
      </c>
      <c r="I204" s="16">
        <v>0</v>
      </c>
      <c r="J204" s="16">
        <v>945</v>
      </c>
      <c r="K204" s="3">
        <v>941</v>
      </c>
      <c r="L204" s="3">
        <v>87</v>
      </c>
      <c r="M204" s="16">
        <v>172</v>
      </c>
    </row>
    <row r="205" spans="1:13">
      <c r="A205" s="16">
        <v>204</v>
      </c>
      <c r="B205" s="16" t="s">
        <v>89</v>
      </c>
      <c r="C205" s="3" t="s">
        <v>672</v>
      </c>
      <c r="D205" s="16" t="s">
        <v>302</v>
      </c>
      <c r="E205" s="3" t="s">
        <v>673</v>
      </c>
      <c r="F205" s="16">
        <v>0</v>
      </c>
      <c r="G205" s="16">
        <v>0</v>
      </c>
      <c r="H205" s="16">
        <v>4739</v>
      </c>
      <c r="I205" s="16">
        <v>0</v>
      </c>
      <c r="J205" s="16">
        <v>3231</v>
      </c>
      <c r="K205" s="3">
        <v>8318</v>
      </c>
      <c r="L205" s="3">
        <v>192</v>
      </c>
      <c r="M205" s="16">
        <v>798</v>
      </c>
    </row>
    <row r="206" spans="1:13">
      <c r="A206" s="16">
        <v>205</v>
      </c>
      <c r="B206" s="16" t="s">
        <v>89</v>
      </c>
      <c r="C206" s="3" t="s">
        <v>672</v>
      </c>
      <c r="D206" s="16" t="s">
        <v>303</v>
      </c>
      <c r="E206" s="3" t="s">
        <v>674</v>
      </c>
      <c r="F206" s="16">
        <v>0</v>
      </c>
      <c r="G206" s="16">
        <v>0</v>
      </c>
      <c r="H206" s="16">
        <v>530</v>
      </c>
      <c r="I206" s="16">
        <v>0</v>
      </c>
      <c r="J206" s="16">
        <v>116</v>
      </c>
      <c r="K206" s="3">
        <v>1365</v>
      </c>
      <c r="L206" s="3">
        <v>6</v>
      </c>
      <c r="M206" s="16">
        <v>31</v>
      </c>
    </row>
    <row r="207" spans="1:13">
      <c r="A207" s="16">
        <v>206</v>
      </c>
      <c r="B207" s="16" t="s">
        <v>89</v>
      </c>
      <c r="C207" s="3" t="s">
        <v>672</v>
      </c>
      <c r="D207" s="16" t="s">
        <v>304</v>
      </c>
      <c r="E207" s="3" t="s">
        <v>675</v>
      </c>
      <c r="F207" s="16">
        <v>0</v>
      </c>
      <c r="G207" s="16">
        <v>0</v>
      </c>
      <c r="H207" s="16">
        <v>2363</v>
      </c>
      <c r="I207" s="16">
        <v>0</v>
      </c>
      <c r="J207" s="16">
        <v>843</v>
      </c>
      <c r="K207" s="3">
        <v>4254</v>
      </c>
      <c r="L207" s="3">
        <v>83</v>
      </c>
      <c r="M207" s="16">
        <v>93</v>
      </c>
    </row>
    <row r="208" spans="1:13">
      <c r="A208" s="16">
        <v>207</v>
      </c>
      <c r="B208" s="16" t="s">
        <v>90</v>
      </c>
      <c r="C208" s="3" t="s">
        <v>676</v>
      </c>
      <c r="D208" s="16" t="s">
        <v>305</v>
      </c>
      <c r="E208" s="3" t="s">
        <v>677</v>
      </c>
      <c r="F208" s="16">
        <v>0</v>
      </c>
      <c r="G208" s="16">
        <v>0</v>
      </c>
      <c r="H208" s="16">
        <v>16662</v>
      </c>
      <c r="I208" s="16">
        <v>0</v>
      </c>
      <c r="J208" s="16">
        <v>20074</v>
      </c>
      <c r="K208" s="3">
        <v>54808</v>
      </c>
      <c r="L208" s="3">
        <v>2106</v>
      </c>
      <c r="M208" s="16">
        <v>6218</v>
      </c>
    </row>
    <row r="209" spans="1:13">
      <c r="A209" s="16">
        <v>208</v>
      </c>
      <c r="B209" s="16" t="s">
        <v>91</v>
      </c>
      <c r="C209" s="3" t="s">
        <v>678</v>
      </c>
      <c r="D209" s="16" t="s">
        <v>306</v>
      </c>
      <c r="E209" s="3" t="s">
        <v>679</v>
      </c>
      <c r="F209" s="16">
        <v>0</v>
      </c>
      <c r="G209" s="16">
        <v>0</v>
      </c>
      <c r="H209" s="16">
        <v>17201</v>
      </c>
      <c r="I209" s="16">
        <v>0</v>
      </c>
      <c r="J209" s="16">
        <v>8007</v>
      </c>
      <c r="K209" s="3">
        <v>28917</v>
      </c>
      <c r="L209" s="3">
        <v>587</v>
      </c>
      <c r="M209" s="16">
        <v>1867</v>
      </c>
    </row>
    <row r="210" spans="1:13">
      <c r="A210" s="16">
        <v>209</v>
      </c>
      <c r="B210" s="16" t="s">
        <v>92</v>
      </c>
      <c r="C210" s="3" t="s">
        <v>680</v>
      </c>
      <c r="D210" s="16" t="s">
        <v>307</v>
      </c>
      <c r="E210" s="3" t="s">
        <v>681</v>
      </c>
      <c r="F210" s="16">
        <v>0</v>
      </c>
      <c r="G210" s="16">
        <v>0</v>
      </c>
      <c r="H210" s="16">
        <v>71708</v>
      </c>
      <c r="I210" s="16">
        <v>0</v>
      </c>
      <c r="J210" s="16">
        <v>40191</v>
      </c>
      <c r="K210" s="3">
        <v>108706</v>
      </c>
      <c r="L210" s="3">
        <v>3609</v>
      </c>
      <c r="M210" s="16">
        <v>9367</v>
      </c>
    </row>
    <row r="211" spans="1:13">
      <c r="A211" s="16">
        <v>210</v>
      </c>
      <c r="B211" s="16" t="s">
        <v>93</v>
      </c>
      <c r="C211" s="3" t="s">
        <v>682</v>
      </c>
      <c r="D211" s="16" t="s">
        <v>308</v>
      </c>
      <c r="E211" s="3" t="s">
        <v>683</v>
      </c>
      <c r="F211" s="16">
        <v>0</v>
      </c>
      <c r="G211" s="16">
        <v>0</v>
      </c>
      <c r="H211" s="16">
        <v>1</v>
      </c>
      <c r="I211" s="16">
        <v>0</v>
      </c>
      <c r="J211" s="16">
        <v>8</v>
      </c>
      <c r="K211" s="3">
        <v>8</v>
      </c>
      <c r="L211" s="3">
        <v>1</v>
      </c>
      <c r="M211" s="16">
        <v>2</v>
      </c>
    </row>
    <row r="212" spans="1:13">
      <c r="A212" s="16">
        <v>211</v>
      </c>
      <c r="B212" s="16" t="s">
        <v>93</v>
      </c>
      <c r="C212" s="3" t="s">
        <v>682</v>
      </c>
      <c r="D212" s="16" t="s">
        <v>309</v>
      </c>
      <c r="E212" s="3" t="s">
        <v>684</v>
      </c>
      <c r="F212" s="16">
        <v>0</v>
      </c>
      <c r="G212" s="16">
        <v>0</v>
      </c>
      <c r="H212" s="16">
        <v>3196</v>
      </c>
      <c r="I212" s="16">
        <v>0</v>
      </c>
      <c r="J212" s="16">
        <v>4471</v>
      </c>
      <c r="K212" s="3">
        <v>11802</v>
      </c>
      <c r="L212" s="3">
        <v>876</v>
      </c>
      <c r="M212" s="16">
        <v>1140</v>
      </c>
    </row>
    <row r="213" spans="1:13">
      <c r="A213" s="16">
        <v>212</v>
      </c>
      <c r="B213" s="16" t="s">
        <v>93</v>
      </c>
      <c r="C213" s="3" t="s">
        <v>682</v>
      </c>
      <c r="D213" s="16" t="s">
        <v>310</v>
      </c>
      <c r="E213" s="3" t="s">
        <v>685</v>
      </c>
      <c r="F213" s="16">
        <v>0</v>
      </c>
      <c r="G213" s="16">
        <v>0</v>
      </c>
      <c r="H213" s="16">
        <v>505</v>
      </c>
      <c r="I213" s="16">
        <v>0</v>
      </c>
      <c r="J213" s="16">
        <v>519</v>
      </c>
      <c r="K213" s="3">
        <v>433</v>
      </c>
      <c r="L213" s="3">
        <v>48</v>
      </c>
      <c r="M213" s="16">
        <v>81</v>
      </c>
    </row>
    <row r="214" spans="1:13">
      <c r="A214" s="16">
        <v>213</v>
      </c>
      <c r="B214" s="16" t="s">
        <v>93</v>
      </c>
      <c r="C214" s="3" t="s">
        <v>682</v>
      </c>
      <c r="D214" s="16" t="s">
        <v>311</v>
      </c>
      <c r="E214" s="3" t="s">
        <v>686</v>
      </c>
      <c r="F214" s="16">
        <v>0</v>
      </c>
      <c r="G214" s="16">
        <v>0</v>
      </c>
      <c r="H214" s="16">
        <v>2002</v>
      </c>
      <c r="I214" s="16">
        <v>0</v>
      </c>
      <c r="J214" s="16">
        <v>3522</v>
      </c>
      <c r="K214" s="3">
        <v>3112</v>
      </c>
      <c r="L214" s="3">
        <v>384</v>
      </c>
      <c r="M214" s="16">
        <v>863</v>
      </c>
    </row>
    <row r="215" spans="1:13">
      <c r="A215" s="16">
        <v>214</v>
      </c>
      <c r="B215" s="16" t="s">
        <v>93</v>
      </c>
      <c r="C215" s="3" t="s">
        <v>682</v>
      </c>
      <c r="D215" s="16" t="s">
        <v>312</v>
      </c>
      <c r="E215" s="3" t="s">
        <v>687</v>
      </c>
      <c r="F215" s="16">
        <v>0</v>
      </c>
      <c r="G215" s="16">
        <v>0</v>
      </c>
      <c r="H215" s="16">
        <v>7152</v>
      </c>
      <c r="I215" s="16">
        <v>0</v>
      </c>
      <c r="J215" s="16">
        <v>1893</v>
      </c>
      <c r="K215" s="3">
        <v>5781</v>
      </c>
      <c r="L215" s="3">
        <v>87</v>
      </c>
      <c r="M215" s="16">
        <v>309</v>
      </c>
    </row>
    <row r="216" spans="1:13">
      <c r="A216" s="16">
        <v>215</v>
      </c>
      <c r="B216" s="16" t="s">
        <v>93</v>
      </c>
      <c r="C216" s="3" t="s">
        <v>682</v>
      </c>
      <c r="D216" s="16" t="s">
        <v>313</v>
      </c>
      <c r="E216" s="3" t="s">
        <v>688</v>
      </c>
      <c r="F216" s="16">
        <v>0</v>
      </c>
      <c r="G216" s="16">
        <v>0</v>
      </c>
      <c r="H216" s="16">
        <v>1713</v>
      </c>
      <c r="I216" s="16">
        <v>0</v>
      </c>
      <c r="J216" s="16">
        <v>2044</v>
      </c>
      <c r="K216" s="3">
        <v>3776</v>
      </c>
      <c r="L216" s="3">
        <v>86</v>
      </c>
      <c r="M216" s="16">
        <v>424</v>
      </c>
    </row>
    <row r="217" spans="1:13">
      <c r="A217" s="16">
        <v>216</v>
      </c>
      <c r="B217" s="16" t="s">
        <v>93</v>
      </c>
      <c r="C217" s="3" t="s">
        <v>682</v>
      </c>
      <c r="D217" s="16" t="s">
        <v>314</v>
      </c>
      <c r="E217" s="3" t="s">
        <v>689</v>
      </c>
      <c r="F217" s="16">
        <v>0</v>
      </c>
      <c r="G217" s="16">
        <v>0</v>
      </c>
      <c r="H217" s="16">
        <v>817</v>
      </c>
      <c r="I217" s="16">
        <v>0</v>
      </c>
      <c r="J217" s="16">
        <v>1355</v>
      </c>
      <c r="K217" s="3">
        <v>2360</v>
      </c>
      <c r="L217" s="3">
        <v>75</v>
      </c>
      <c r="M217" s="16">
        <v>293</v>
      </c>
    </row>
    <row r="218" spans="1:13">
      <c r="A218" s="16">
        <v>217</v>
      </c>
      <c r="B218" s="16" t="s">
        <v>93</v>
      </c>
      <c r="C218" s="3" t="s">
        <v>682</v>
      </c>
      <c r="D218" s="16" t="s">
        <v>315</v>
      </c>
      <c r="E218" s="3" t="s">
        <v>690</v>
      </c>
      <c r="F218" s="16">
        <v>0</v>
      </c>
      <c r="G218" s="16">
        <v>0</v>
      </c>
      <c r="H218" s="16">
        <v>190</v>
      </c>
      <c r="I218" s="16">
        <v>0</v>
      </c>
      <c r="J218" s="16">
        <v>185</v>
      </c>
      <c r="K218" s="3">
        <v>562</v>
      </c>
      <c r="L218" s="3">
        <v>26</v>
      </c>
      <c r="M218" s="16">
        <v>50</v>
      </c>
    </row>
    <row r="219" spans="1:13">
      <c r="A219" s="16">
        <v>218</v>
      </c>
      <c r="B219" s="16" t="s">
        <v>93</v>
      </c>
      <c r="C219" s="3" t="s">
        <v>682</v>
      </c>
      <c r="D219" s="16" t="s">
        <v>316</v>
      </c>
      <c r="E219" s="3" t="s">
        <v>691</v>
      </c>
      <c r="F219" s="16">
        <v>0</v>
      </c>
      <c r="G219" s="16">
        <v>0</v>
      </c>
      <c r="H219" s="16">
        <v>1038</v>
      </c>
      <c r="I219" s="16">
        <v>0</v>
      </c>
      <c r="J219" s="16">
        <v>1545</v>
      </c>
      <c r="K219" s="3">
        <v>2199</v>
      </c>
      <c r="L219" s="3">
        <v>29</v>
      </c>
      <c r="M219" s="16">
        <v>589</v>
      </c>
    </row>
    <row r="220" spans="1:13">
      <c r="A220" s="16">
        <v>219</v>
      </c>
      <c r="B220" s="16" t="s">
        <v>93</v>
      </c>
      <c r="C220" s="3" t="s">
        <v>682</v>
      </c>
      <c r="D220" s="16" t="s">
        <v>317</v>
      </c>
      <c r="E220" s="3" t="s">
        <v>692</v>
      </c>
      <c r="F220" s="16">
        <v>0</v>
      </c>
      <c r="G220" s="16">
        <v>0</v>
      </c>
      <c r="H220" s="16">
        <v>1721</v>
      </c>
      <c r="I220" s="16">
        <v>0</v>
      </c>
      <c r="J220" s="16">
        <v>1182</v>
      </c>
      <c r="K220" s="3">
        <v>3473</v>
      </c>
      <c r="L220" s="3">
        <v>133</v>
      </c>
      <c r="M220" s="16">
        <v>200</v>
      </c>
    </row>
    <row r="221" spans="1:13">
      <c r="A221" s="16">
        <v>220</v>
      </c>
      <c r="B221" s="16" t="s">
        <v>93</v>
      </c>
      <c r="C221" s="3" t="s">
        <v>682</v>
      </c>
      <c r="D221" s="16" t="s">
        <v>318</v>
      </c>
      <c r="E221" s="3" t="s">
        <v>693</v>
      </c>
      <c r="F221" s="16">
        <v>0</v>
      </c>
      <c r="G221" s="16">
        <v>0</v>
      </c>
      <c r="H221" s="16">
        <v>2947</v>
      </c>
      <c r="I221" s="16">
        <v>0</v>
      </c>
      <c r="J221" s="16">
        <v>5718</v>
      </c>
      <c r="K221" s="3">
        <v>10256</v>
      </c>
      <c r="L221" s="3">
        <v>495</v>
      </c>
      <c r="M221" s="16">
        <v>1064</v>
      </c>
    </row>
    <row r="222" spans="1:13">
      <c r="A222" s="16">
        <v>221</v>
      </c>
      <c r="B222" s="16" t="s">
        <v>93</v>
      </c>
      <c r="C222" s="3" t="s">
        <v>682</v>
      </c>
      <c r="D222" s="16" t="s">
        <v>319</v>
      </c>
      <c r="E222" s="3" t="s">
        <v>694</v>
      </c>
      <c r="F222" s="16">
        <v>0</v>
      </c>
      <c r="G222" s="16">
        <v>0</v>
      </c>
      <c r="H222" s="16">
        <v>9453</v>
      </c>
      <c r="I222" s="16">
        <v>0</v>
      </c>
      <c r="J222" s="16">
        <v>14507</v>
      </c>
      <c r="K222" s="3">
        <v>34873</v>
      </c>
      <c r="L222" s="3">
        <v>4094</v>
      </c>
      <c r="M222" s="16">
        <v>3432</v>
      </c>
    </row>
    <row r="223" spans="1:13">
      <c r="A223" s="16">
        <v>222</v>
      </c>
      <c r="B223" s="16" t="s">
        <v>93</v>
      </c>
      <c r="C223" s="3" t="s">
        <v>682</v>
      </c>
      <c r="D223" s="16" t="s">
        <v>320</v>
      </c>
      <c r="E223" s="3" t="s">
        <v>695</v>
      </c>
      <c r="F223" s="16">
        <v>0</v>
      </c>
      <c r="G223" s="16">
        <v>0</v>
      </c>
      <c r="H223" s="16">
        <v>11360</v>
      </c>
      <c r="I223" s="16">
        <v>0</v>
      </c>
      <c r="J223" s="16">
        <v>41028</v>
      </c>
      <c r="K223" s="3">
        <v>29214</v>
      </c>
      <c r="L223" s="3">
        <v>7346</v>
      </c>
      <c r="M223" s="16">
        <v>8872</v>
      </c>
    </row>
    <row r="224" spans="1:13">
      <c r="A224" s="16">
        <v>223</v>
      </c>
      <c r="B224" s="16" t="s">
        <v>93</v>
      </c>
      <c r="C224" s="3" t="s">
        <v>682</v>
      </c>
      <c r="D224" s="16" t="s">
        <v>321</v>
      </c>
      <c r="E224" s="3" t="s">
        <v>696</v>
      </c>
      <c r="F224" s="16">
        <v>0</v>
      </c>
      <c r="G224" s="16">
        <v>0</v>
      </c>
      <c r="H224" s="16">
        <v>5580</v>
      </c>
      <c r="I224" s="16">
        <v>0</v>
      </c>
      <c r="J224" s="16">
        <v>12126</v>
      </c>
      <c r="K224" s="3">
        <v>16640</v>
      </c>
      <c r="L224" s="3">
        <v>1347</v>
      </c>
      <c r="M224" s="16">
        <v>3094</v>
      </c>
    </row>
    <row r="225" spans="1:13">
      <c r="A225" s="16">
        <v>224</v>
      </c>
      <c r="B225" s="16" t="s">
        <v>93</v>
      </c>
      <c r="C225" s="3" t="s">
        <v>682</v>
      </c>
      <c r="D225" s="16" t="s">
        <v>322</v>
      </c>
      <c r="E225" s="3" t="s">
        <v>697</v>
      </c>
      <c r="F225" s="16">
        <v>0</v>
      </c>
      <c r="G225" s="16">
        <v>0</v>
      </c>
      <c r="H225" s="16">
        <v>2351</v>
      </c>
      <c r="I225" s="16">
        <v>0</v>
      </c>
      <c r="J225" s="16">
        <v>6124</v>
      </c>
      <c r="K225" s="3">
        <v>10197</v>
      </c>
      <c r="L225" s="3">
        <v>112</v>
      </c>
      <c r="M225" s="16">
        <v>2414</v>
      </c>
    </row>
    <row r="226" spans="1:13">
      <c r="A226" s="16">
        <v>225</v>
      </c>
      <c r="B226" s="16" t="s">
        <v>93</v>
      </c>
      <c r="C226" s="3" t="s">
        <v>682</v>
      </c>
      <c r="D226" s="16" t="s">
        <v>323</v>
      </c>
      <c r="E226" s="3" t="s">
        <v>698</v>
      </c>
      <c r="F226" s="16">
        <v>0</v>
      </c>
      <c r="G226" s="16">
        <v>0</v>
      </c>
      <c r="H226" s="16">
        <v>5900</v>
      </c>
      <c r="I226" s="16">
        <v>0</v>
      </c>
      <c r="J226" s="16">
        <v>11139</v>
      </c>
      <c r="K226" s="3">
        <v>19232</v>
      </c>
      <c r="L226" s="3">
        <v>1420</v>
      </c>
      <c r="M226" s="16">
        <v>2477</v>
      </c>
    </row>
    <row r="227" spans="1:13">
      <c r="A227" s="16">
        <v>226</v>
      </c>
      <c r="B227" s="16" t="s">
        <v>93</v>
      </c>
      <c r="C227" s="3" t="s">
        <v>682</v>
      </c>
      <c r="D227" s="16" t="s">
        <v>324</v>
      </c>
      <c r="E227" s="3" t="s">
        <v>699</v>
      </c>
      <c r="F227" s="16">
        <v>0</v>
      </c>
      <c r="G227" s="16">
        <v>0</v>
      </c>
      <c r="H227" s="16">
        <v>4494</v>
      </c>
      <c r="I227" s="16">
        <v>0</v>
      </c>
      <c r="J227" s="16">
        <v>4859</v>
      </c>
      <c r="K227" s="3">
        <v>18559</v>
      </c>
      <c r="L227" s="3">
        <v>200</v>
      </c>
      <c r="M227" s="16">
        <v>1872</v>
      </c>
    </row>
    <row r="228" spans="1:13">
      <c r="A228" s="16">
        <v>227</v>
      </c>
      <c r="B228" s="16" t="s">
        <v>93</v>
      </c>
      <c r="C228" s="3" t="s">
        <v>682</v>
      </c>
      <c r="D228" s="16" t="s">
        <v>325</v>
      </c>
      <c r="E228" s="3" t="s">
        <v>700</v>
      </c>
      <c r="F228" s="16">
        <v>0</v>
      </c>
      <c r="G228" s="16">
        <v>0</v>
      </c>
      <c r="H228" s="16">
        <v>20162</v>
      </c>
      <c r="I228" s="16">
        <v>0</v>
      </c>
      <c r="J228" s="16">
        <v>11773</v>
      </c>
      <c r="K228" s="3">
        <v>37938</v>
      </c>
      <c r="L228" s="3">
        <v>935</v>
      </c>
      <c r="M228" s="16">
        <v>2406</v>
      </c>
    </row>
    <row r="229" spans="1:13">
      <c r="A229" s="16">
        <v>228</v>
      </c>
      <c r="B229" s="16" t="s">
        <v>93</v>
      </c>
      <c r="C229" s="3" t="s">
        <v>682</v>
      </c>
      <c r="D229" s="16" t="s">
        <v>326</v>
      </c>
      <c r="E229" s="3" t="s">
        <v>701</v>
      </c>
      <c r="F229" s="16">
        <v>0</v>
      </c>
      <c r="G229" s="16">
        <v>0</v>
      </c>
      <c r="H229" s="16">
        <v>7092</v>
      </c>
      <c r="I229" s="16">
        <v>0</v>
      </c>
      <c r="J229" s="16">
        <v>226</v>
      </c>
      <c r="K229" s="3">
        <v>2095</v>
      </c>
      <c r="L229" s="3">
        <v>67</v>
      </c>
      <c r="M229" s="16">
        <v>44</v>
      </c>
    </row>
    <row r="230" spans="1:13">
      <c r="A230" s="16">
        <v>229</v>
      </c>
      <c r="B230" s="16" t="s">
        <v>93</v>
      </c>
      <c r="C230" s="3" t="s">
        <v>682</v>
      </c>
      <c r="D230" s="16" t="s">
        <v>327</v>
      </c>
      <c r="E230" s="3" t="s">
        <v>702</v>
      </c>
      <c r="F230" s="16">
        <v>0</v>
      </c>
      <c r="G230" s="16">
        <v>0</v>
      </c>
      <c r="H230" s="16">
        <v>5288</v>
      </c>
      <c r="I230" s="16">
        <v>0</v>
      </c>
      <c r="J230" s="16">
        <v>8459</v>
      </c>
      <c r="K230" s="3">
        <v>21522</v>
      </c>
      <c r="L230" s="3">
        <v>1110</v>
      </c>
      <c r="M230" s="16">
        <v>2850</v>
      </c>
    </row>
    <row r="231" spans="1:13">
      <c r="A231" s="16">
        <v>230</v>
      </c>
      <c r="B231" s="16" t="s">
        <v>93</v>
      </c>
      <c r="C231" s="3" t="s">
        <v>682</v>
      </c>
      <c r="D231" s="16" t="s">
        <v>328</v>
      </c>
      <c r="E231" s="3" t="s">
        <v>703</v>
      </c>
      <c r="F231" s="16">
        <v>0</v>
      </c>
      <c r="G231" s="16">
        <v>0</v>
      </c>
      <c r="H231" s="16">
        <v>7076</v>
      </c>
      <c r="I231" s="16">
        <v>0</v>
      </c>
      <c r="J231" s="16">
        <v>6939</v>
      </c>
      <c r="K231" s="3">
        <v>20828</v>
      </c>
      <c r="L231" s="3">
        <v>371</v>
      </c>
      <c r="M231" s="16">
        <v>1622</v>
      </c>
    </row>
    <row r="232" spans="1:13">
      <c r="A232" s="16">
        <v>231</v>
      </c>
      <c r="B232" s="16" t="s">
        <v>93</v>
      </c>
      <c r="C232" s="3" t="s">
        <v>682</v>
      </c>
      <c r="D232" s="16" t="s">
        <v>329</v>
      </c>
      <c r="E232" s="3" t="s">
        <v>704</v>
      </c>
      <c r="F232" s="16">
        <v>0</v>
      </c>
      <c r="G232" s="16">
        <v>0</v>
      </c>
      <c r="H232" s="16">
        <v>12335</v>
      </c>
      <c r="I232" s="16">
        <v>0</v>
      </c>
      <c r="J232" s="16">
        <v>6321</v>
      </c>
      <c r="K232" s="3">
        <v>34506</v>
      </c>
      <c r="L232" s="3">
        <v>526</v>
      </c>
      <c r="M232" s="16">
        <v>1901</v>
      </c>
    </row>
    <row r="233" spans="1:13">
      <c r="A233" s="16">
        <v>232</v>
      </c>
      <c r="B233" s="16" t="s">
        <v>93</v>
      </c>
      <c r="C233" s="3" t="s">
        <v>682</v>
      </c>
      <c r="D233" s="16" t="s">
        <v>330</v>
      </c>
      <c r="E233" s="3" t="s">
        <v>705</v>
      </c>
      <c r="F233" s="16">
        <v>0</v>
      </c>
      <c r="G233" s="16">
        <v>0</v>
      </c>
      <c r="H233" s="16">
        <v>16666</v>
      </c>
      <c r="I233" s="16">
        <v>0</v>
      </c>
      <c r="J233" s="16">
        <v>7736</v>
      </c>
      <c r="K233" s="3">
        <v>22395</v>
      </c>
      <c r="L233" s="3">
        <v>303</v>
      </c>
      <c r="M233" s="16">
        <v>1361</v>
      </c>
    </row>
    <row r="234" spans="1:13">
      <c r="A234" s="16">
        <v>233</v>
      </c>
      <c r="B234" s="16" t="s">
        <v>93</v>
      </c>
      <c r="C234" s="3" t="s">
        <v>682</v>
      </c>
      <c r="D234" s="16" t="s">
        <v>331</v>
      </c>
      <c r="E234" s="3" t="s">
        <v>706</v>
      </c>
      <c r="F234" s="16">
        <v>0</v>
      </c>
      <c r="G234" s="16">
        <v>0</v>
      </c>
      <c r="H234" s="16">
        <v>7479</v>
      </c>
      <c r="I234" s="16">
        <v>0</v>
      </c>
      <c r="J234" s="16">
        <v>13578</v>
      </c>
      <c r="K234" s="3">
        <v>12849</v>
      </c>
      <c r="L234" s="3">
        <v>725</v>
      </c>
      <c r="M234" s="16">
        <v>2988</v>
      </c>
    </row>
    <row r="235" spans="1:13">
      <c r="A235" s="16">
        <v>234</v>
      </c>
      <c r="B235" s="16" t="s">
        <v>93</v>
      </c>
      <c r="C235" s="3" t="s">
        <v>682</v>
      </c>
      <c r="D235" s="16" t="s">
        <v>332</v>
      </c>
      <c r="E235" s="3" t="s">
        <v>707</v>
      </c>
      <c r="F235" s="16">
        <v>0</v>
      </c>
      <c r="G235" s="16">
        <v>0</v>
      </c>
      <c r="H235" s="16">
        <v>17094</v>
      </c>
      <c r="I235" s="16">
        <v>0</v>
      </c>
      <c r="J235" s="16">
        <v>11656</v>
      </c>
      <c r="K235" s="3">
        <v>23927</v>
      </c>
      <c r="L235" s="3">
        <v>1692</v>
      </c>
      <c r="M235" s="16">
        <v>2487</v>
      </c>
    </row>
    <row r="236" spans="1:13">
      <c r="A236" s="16">
        <v>235</v>
      </c>
      <c r="B236" s="16" t="s">
        <v>93</v>
      </c>
      <c r="C236" s="3" t="s">
        <v>682</v>
      </c>
      <c r="D236" s="16" t="s">
        <v>333</v>
      </c>
      <c r="E236" s="3" t="s">
        <v>708</v>
      </c>
      <c r="F236" s="16">
        <v>0</v>
      </c>
      <c r="G236" s="16">
        <v>0</v>
      </c>
      <c r="H236" s="16">
        <v>1825</v>
      </c>
      <c r="I236" s="16">
        <v>0</v>
      </c>
      <c r="J236" s="16">
        <v>4970</v>
      </c>
      <c r="K236" s="3">
        <v>5787</v>
      </c>
      <c r="L236" s="3">
        <v>236</v>
      </c>
      <c r="M236" s="16">
        <v>1783</v>
      </c>
    </row>
    <row r="237" spans="1:13">
      <c r="A237" s="16">
        <v>236</v>
      </c>
      <c r="B237" s="16" t="s">
        <v>93</v>
      </c>
      <c r="C237" s="3" t="s">
        <v>682</v>
      </c>
      <c r="D237" s="16" t="s">
        <v>486</v>
      </c>
      <c r="E237" s="3" t="s">
        <v>840</v>
      </c>
      <c r="F237" s="16">
        <v>0</v>
      </c>
      <c r="G237" s="16">
        <v>0</v>
      </c>
      <c r="H237" s="16">
        <v>298</v>
      </c>
      <c r="I237" s="16">
        <v>0</v>
      </c>
      <c r="J237" s="16">
        <v>2</v>
      </c>
      <c r="K237" s="3">
        <v>24</v>
      </c>
      <c r="L237" s="3">
        <v>0</v>
      </c>
      <c r="M237" s="16">
        <v>0</v>
      </c>
    </row>
    <row r="238" spans="1:13">
      <c r="A238" s="16">
        <v>237</v>
      </c>
      <c r="B238" s="16" t="s">
        <v>93</v>
      </c>
      <c r="C238" s="3" t="s">
        <v>682</v>
      </c>
      <c r="D238" s="16" t="s">
        <v>866</v>
      </c>
      <c r="E238" s="3" t="s">
        <v>867</v>
      </c>
      <c r="F238" s="16">
        <v>0</v>
      </c>
      <c r="G238" s="16">
        <v>0</v>
      </c>
      <c r="H238" s="16">
        <v>1946</v>
      </c>
      <c r="I238" s="16">
        <v>0</v>
      </c>
      <c r="J238" s="16">
        <v>4189</v>
      </c>
      <c r="K238" s="3">
        <v>4194</v>
      </c>
      <c r="L238" s="3">
        <v>454</v>
      </c>
      <c r="M238" s="16">
        <v>1037</v>
      </c>
    </row>
    <row r="239" spans="1:13">
      <c r="A239" s="16">
        <v>238</v>
      </c>
      <c r="B239" s="16" t="s">
        <v>94</v>
      </c>
      <c r="C239" s="3" t="s">
        <v>709</v>
      </c>
      <c r="D239" s="16" t="s">
        <v>334</v>
      </c>
      <c r="E239" s="3" t="s">
        <v>710</v>
      </c>
      <c r="F239" s="16">
        <v>0</v>
      </c>
      <c r="G239" s="16">
        <v>0</v>
      </c>
      <c r="H239" s="16">
        <v>687</v>
      </c>
      <c r="I239" s="16">
        <v>0</v>
      </c>
      <c r="J239" s="16">
        <v>244</v>
      </c>
      <c r="K239" s="3">
        <v>2022</v>
      </c>
      <c r="L239" s="3">
        <v>35</v>
      </c>
      <c r="M239" s="16">
        <v>69</v>
      </c>
    </row>
    <row r="240" spans="1:13">
      <c r="A240" s="16">
        <v>239</v>
      </c>
      <c r="B240" s="16" t="s">
        <v>94</v>
      </c>
      <c r="C240" s="3" t="s">
        <v>709</v>
      </c>
      <c r="D240" s="16" t="s">
        <v>335</v>
      </c>
      <c r="E240" s="3" t="s">
        <v>711</v>
      </c>
      <c r="F240" s="16">
        <v>0</v>
      </c>
      <c r="G240" s="16">
        <v>0</v>
      </c>
      <c r="H240" s="16">
        <v>443</v>
      </c>
      <c r="I240" s="16">
        <v>0</v>
      </c>
      <c r="J240" s="16">
        <v>279</v>
      </c>
      <c r="K240" s="3">
        <v>1611</v>
      </c>
      <c r="L240" s="3">
        <v>18</v>
      </c>
      <c r="M240" s="16">
        <v>58</v>
      </c>
    </row>
    <row r="241" spans="1:13">
      <c r="A241" s="16">
        <v>240</v>
      </c>
      <c r="B241" s="16" t="s">
        <v>95</v>
      </c>
      <c r="C241" s="3" t="s">
        <v>712</v>
      </c>
      <c r="D241" s="16" t="s">
        <v>336</v>
      </c>
      <c r="E241" s="3" t="s">
        <v>713</v>
      </c>
      <c r="F241" s="16">
        <v>0</v>
      </c>
      <c r="G241" s="16">
        <v>0</v>
      </c>
      <c r="H241" s="16">
        <v>25739</v>
      </c>
      <c r="I241" s="16">
        <v>0</v>
      </c>
      <c r="J241" s="16">
        <v>27291</v>
      </c>
      <c r="K241" s="3">
        <v>50738</v>
      </c>
      <c r="L241" s="3">
        <v>2274</v>
      </c>
      <c r="M241" s="16">
        <v>6624</v>
      </c>
    </row>
    <row r="242" spans="1:13">
      <c r="A242" s="16">
        <v>241</v>
      </c>
      <c r="B242" s="16" t="s">
        <v>95</v>
      </c>
      <c r="C242" s="3" t="s">
        <v>712</v>
      </c>
      <c r="D242" s="16" t="s">
        <v>337</v>
      </c>
      <c r="E242" s="3" t="s">
        <v>714</v>
      </c>
      <c r="F242" s="16">
        <v>0</v>
      </c>
      <c r="G242" s="16">
        <v>0</v>
      </c>
      <c r="H242" s="16">
        <v>5992</v>
      </c>
      <c r="I242" s="16">
        <v>0</v>
      </c>
      <c r="J242" s="16">
        <v>1726</v>
      </c>
      <c r="K242" s="3">
        <v>7268</v>
      </c>
      <c r="L242" s="3">
        <v>93</v>
      </c>
      <c r="M242" s="16">
        <v>277</v>
      </c>
    </row>
    <row r="243" spans="1:13">
      <c r="A243" s="16">
        <v>242</v>
      </c>
      <c r="B243" s="16" t="s">
        <v>96</v>
      </c>
      <c r="C243" s="3" t="s">
        <v>715</v>
      </c>
      <c r="D243" s="16" t="s">
        <v>338</v>
      </c>
      <c r="E243" s="3" t="s">
        <v>716</v>
      </c>
      <c r="F243" s="16">
        <v>0</v>
      </c>
      <c r="G243" s="16">
        <v>0</v>
      </c>
      <c r="H243" s="16">
        <v>22492</v>
      </c>
      <c r="I243" s="16">
        <v>0</v>
      </c>
      <c r="J243" s="16">
        <v>32329</v>
      </c>
      <c r="K243" s="3">
        <v>65207</v>
      </c>
      <c r="L243" s="3">
        <v>4035</v>
      </c>
      <c r="M243" s="16">
        <v>7930</v>
      </c>
    </row>
    <row r="244" spans="1:13">
      <c r="A244" s="16">
        <v>243</v>
      </c>
      <c r="B244" s="16" t="s">
        <v>96</v>
      </c>
      <c r="C244" s="3" t="s">
        <v>715</v>
      </c>
      <c r="D244" s="16" t="s">
        <v>339</v>
      </c>
      <c r="E244" s="3" t="s">
        <v>940</v>
      </c>
      <c r="F244" s="16">
        <v>0</v>
      </c>
      <c r="G244" s="16">
        <v>0</v>
      </c>
      <c r="H244" s="16">
        <v>4084</v>
      </c>
      <c r="I244" s="16">
        <v>0</v>
      </c>
      <c r="J244" s="16">
        <v>12884</v>
      </c>
      <c r="K244" s="3">
        <v>10300</v>
      </c>
      <c r="L244" s="3">
        <v>2749</v>
      </c>
      <c r="M244" s="16">
        <v>2118</v>
      </c>
    </row>
    <row r="245" spans="1:13">
      <c r="A245" s="16">
        <v>244</v>
      </c>
      <c r="B245" s="52" t="s">
        <v>96</v>
      </c>
      <c r="C245" s="3" t="s">
        <v>715</v>
      </c>
      <c r="D245" s="52" t="s">
        <v>911</v>
      </c>
      <c r="E245" s="3" t="s">
        <v>985</v>
      </c>
      <c r="F245" s="53">
        <v>0</v>
      </c>
      <c r="G245" s="16">
        <v>0</v>
      </c>
      <c r="H245" s="16">
        <v>19</v>
      </c>
      <c r="I245" s="16">
        <v>0</v>
      </c>
      <c r="J245" s="16">
        <v>53</v>
      </c>
      <c r="K245" s="3">
        <v>114</v>
      </c>
      <c r="L245" s="3">
        <v>5</v>
      </c>
      <c r="M245" s="16">
        <v>12</v>
      </c>
    </row>
    <row r="246" spans="1:13">
      <c r="A246" s="16">
        <v>245</v>
      </c>
      <c r="B246" s="16" t="s">
        <v>97</v>
      </c>
      <c r="C246" s="3" t="s">
        <v>717</v>
      </c>
      <c r="D246" s="16" t="s">
        <v>340</v>
      </c>
      <c r="E246" s="3" t="s">
        <v>718</v>
      </c>
      <c r="F246" s="16">
        <v>0</v>
      </c>
      <c r="G246" s="16">
        <v>0</v>
      </c>
      <c r="H246" s="16">
        <v>26711</v>
      </c>
      <c r="I246" s="16">
        <v>0</v>
      </c>
      <c r="J246" s="16">
        <v>33971</v>
      </c>
      <c r="K246" s="3">
        <v>68593</v>
      </c>
      <c r="L246" s="3">
        <v>3498</v>
      </c>
      <c r="M246" s="16">
        <v>8678</v>
      </c>
    </row>
    <row r="247" spans="1:13">
      <c r="A247" s="16">
        <v>246</v>
      </c>
      <c r="B247" s="16" t="s">
        <v>97</v>
      </c>
      <c r="C247" s="3" t="s">
        <v>717</v>
      </c>
      <c r="D247" s="16" t="s">
        <v>341</v>
      </c>
      <c r="E247" s="3" t="s">
        <v>719</v>
      </c>
      <c r="F247" s="16">
        <v>0</v>
      </c>
      <c r="G247" s="16">
        <v>0</v>
      </c>
      <c r="H247" s="16">
        <v>3606</v>
      </c>
      <c r="I247" s="16">
        <v>0</v>
      </c>
      <c r="J247" s="16">
        <v>5251</v>
      </c>
      <c r="K247" s="3">
        <v>13743</v>
      </c>
      <c r="L247" s="3">
        <v>1456</v>
      </c>
      <c r="M247" s="16">
        <v>1206</v>
      </c>
    </row>
    <row r="248" spans="1:13">
      <c r="A248" s="16">
        <v>247</v>
      </c>
      <c r="B248" s="16" t="s">
        <v>97</v>
      </c>
      <c r="C248" s="3" t="s">
        <v>717</v>
      </c>
      <c r="D248" s="16" t="s">
        <v>342</v>
      </c>
      <c r="E248" s="3" t="s">
        <v>720</v>
      </c>
      <c r="F248" s="16">
        <v>0</v>
      </c>
      <c r="G248" s="16">
        <v>0</v>
      </c>
      <c r="H248" s="16">
        <v>3403</v>
      </c>
      <c r="I248" s="16">
        <v>0</v>
      </c>
      <c r="J248" s="16">
        <v>14224</v>
      </c>
      <c r="K248" s="3">
        <v>8705</v>
      </c>
      <c r="L248" s="3">
        <v>2305</v>
      </c>
      <c r="M248" s="16">
        <v>3236</v>
      </c>
    </row>
    <row r="249" spans="1:13">
      <c r="A249" s="16">
        <v>248</v>
      </c>
      <c r="B249" s="16" t="s">
        <v>98</v>
      </c>
      <c r="C249" s="3" t="s">
        <v>721</v>
      </c>
      <c r="D249" s="16" t="s">
        <v>343</v>
      </c>
      <c r="E249" s="3" t="s">
        <v>722</v>
      </c>
      <c r="F249" s="16">
        <v>0</v>
      </c>
      <c r="G249" s="16">
        <v>0</v>
      </c>
      <c r="H249" s="16">
        <v>1137</v>
      </c>
      <c r="I249" s="16">
        <v>0</v>
      </c>
      <c r="J249" s="16">
        <v>824</v>
      </c>
      <c r="K249" s="3">
        <v>2121</v>
      </c>
      <c r="L249" s="3">
        <v>50</v>
      </c>
      <c r="M249" s="16">
        <v>195</v>
      </c>
    </row>
    <row r="250" spans="1:13">
      <c r="A250" s="16">
        <v>249</v>
      </c>
      <c r="B250" s="16" t="s">
        <v>98</v>
      </c>
      <c r="C250" s="3" t="s">
        <v>721</v>
      </c>
      <c r="D250" s="16" t="s">
        <v>344</v>
      </c>
      <c r="E250" s="3" t="s">
        <v>723</v>
      </c>
      <c r="F250" s="16">
        <v>0</v>
      </c>
      <c r="G250" s="16">
        <v>0</v>
      </c>
      <c r="H250" s="16">
        <v>40</v>
      </c>
      <c r="I250" s="16">
        <v>0</v>
      </c>
      <c r="J250" s="16">
        <v>75</v>
      </c>
      <c r="K250" s="3">
        <v>258</v>
      </c>
      <c r="L250" s="3">
        <v>1</v>
      </c>
      <c r="M250" s="16">
        <v>27</v>
      </c>
    </row>
    <row r="251" spans="1:13">
      <c r="A251" s="16">
        <v>250</v>
      </c>
      <c r="B251" s="16" t="s">
        <v>99</v>
      </c>
      <c r="C251" s="3" t="s">
        <v>724</v>
      </c>
      <c r="D251" s="16" t="s">
        <v>345</v>
      </c>
      <c r="E251" s="3" t="s">
        <v>725</v>
      </c>
      <c r="F251" s="16">
        <v>0</v>
      </c>
      <c r="G251" s="16">
        <v>0</v>
      </c>
      <c r="H251" s="16">
        <v>4337</v>
      </c>
      <c r="I251" s="16">
        <v>0</v>
      </c>
      <c r="J251" s="16">
        <v>5607</v>
      </c>
      <c r="K251" s="3">
        <v>13863</v>
      </c>
      <c r="L251" s="3">
        <v>634</v>
      </c>
      <c r="M251" s="16">
        <v>1289</v>
      </c>
    </row>
    <row r="252" spans="1:13">
      <c r="A252" s="16">
        <v>251</v>
      </c>
      <c r="B252" s="16" t="s">
        <v>100</v>
      </c>
      <c r="C252" s="3" t="s">
        <v>726</v>
      </c>
      <c r="D252" s="16" t="s">
        <v>346</v>
      </c>
      <c r="E252" s="3" t="s">
        <v>727</v>
      </c>
      <c r="F252" s="16">
        <v>0</v>
      </c>
      <c r="G252" s="16">
        <v>0</v>
      </c>
      <c r="H252" s="16">
        <v>42550</v>
      </c>
      <c r="I252" s="16">
        <v>0</v>
      </c>
      <c r="J252" s="16">
        <v>15556</v>
      </c>
      <c r="K252" s="3">
        <v>46681</v>
      </c>
      <c r="L252" s="3">
        <v>1202</v>
      </c>
      <c r="M252" s="16">
        <v>3700</v>
      </c>
    </row>
    <row r="253" spans="1:13">
      <c r="A253" s="16">
        <v>252</v>
      </c>
      <c r="B253" s="16" t="s">
        <v>101</v>
      </c>
      <c r="C253" s="3" t="s">
        <v>728</v>
      </c>
      <c r="D253" s="16" t="s">
        <v>347</v>
      </c>
      <c r="E253" s="3" t="s">
        <v>729</v>
      </c>
      <c r="F253" s="16">
        <v>0</v>
      </c>
      <c r="G253" s="16">
        <v>0</v>
      </c>
      <c r="H253" s="16">
        <v>6851</v>
      </c>
      <c r="I253" s="16">
        <v>0</v>
      </c>
      <c r="J253" s="16">
        <v>11333</v>
      </c>
      <c r="K253" s="3">
        <v>16832</v>
      </c>
      <c r="L253" s="3">
        <v>843</v>
      </c>
      <c r="M253" s="16">
        <v>2914</v>
      </c>
    </row>
    <row r="254" spans="1:13">
      <c r="A254" s="16">
        <v>253</v>
      </c>
      <c r="B254" s="16" t="s">
        <v>101</v>
      </c>
      <c r="C254" s="3" t="s">
        <v>728</v>
      </c>
      <c r="D254" s="16" t="s">
        <v>348</v>
      </c>
      <c r="E254" s="3" t="s">
        <v>730</v>
      </c>
      <c r="F254" s="16">
        <v>0</v>
      </c>
      <c r="G254" s="16">
        <v>0</v>
      </c>
      <c r="H254" s="16">
        <v>1607</v>
      </c>
      <c r="I254" s="16">
        <v>0</v>
      </c>
      <c r="J254" s="16">
        <v>2182</v>
      </c>
      <c r="K254" s="3">
        <v>2273</v>
      </c>
      <c r="L254" s="3">
        <v>177</v>
      </c>
      <c r="M254" s="16">
        <v>505</v>
      </c>
    </row>
    <row r="255" spans="1:13">
      <c r="A255" s="16">
        <v>254</v>
      </c>
      <c r="B255" s="16" t="s">
        <v>102</v>
      </c>
      <c r="C255" s="3" t="s">
        <v>941</v>
      </c>
      <c r="D255" s="16" t="s">
        <v>349</v>
      </c>
      <c r="E255" s="3" t="s">
        <v>941</v>
      </c>
      <c r="F255" s="16">
        <v>0</v>
      </c>
      <c r="G255" s="16">
        <v>0</v>
      </c>
      <c r="H255" s="16">
        <v>11749</v>
      </c>
      <c r="I255" s="16">
        <v>0</v>
      </c>
      <c r="J255" s="16">
        <v>13602</v>
      </c>
      <c r="K255" s="3">
        <v>36820</v>
      </c>
      <c r="L255" s="3">
        <v>1235</v>
      </c>
      <c r="M255" s="16">
        <v>3186</v>
      </c>
    </row>
    <row r="256" spans="1:13">
      <c r="A256" s="16">
        <v>255</v>
      </c>
      <c r="B256" s="16" t="s">
        <v>103</v>
      </c>
      <c r="C256" s="3" t="s">
        <v>731</v>
      </c>
      <c r="D256" s="16" t="s">
        <v>350</v>
      </c>
      <c r="E256" s="3" t="s">
        <v>732</v>
      </c>
      <c r="F256" s="16">
        <v>0</v>
      </c>
      <c r="G256" s="16">
        <v>0</v>
      </c>
      <c r="H256" s="16">
        <v>1669</v>
      </c>
      <c r="I256" s="16">
        <v>0</v>
      </c>
      <c r="J256" s="16">
        <v>2190</v>
      </c>
      <c r="K256" s="3">
        <v>4536</v>
      </c>
      <c r="L256" s="3">
        <v>171</v>
      </c>
      <c r="M256" s="16">
        <v>433</v>
      </c>
    </row>
    <row r="257" spans="1:13">
      <c r="A257" s="16">
        <v>256</v>
      </c>
      <c r="B257" s="16" t="s">
        <v>104</v>
      </c>
      <c r="C257" s="3" t="s">
        <v>733</v>
      </c>
      <c r="D257" s="16" t="s">
        <v>351</v>
      </c>
      <c r="E257" s="3" t="s">
        <v>734</v>
      </c>
      <c r="F257" s="16">
        <v>0</v>
      </c>
      <c r="G257" s="16">
        <v>0</v>
      </c>
      <c r="H257" s="16">
        <v>17682</v>
      </c>
      <c r="I257" s="16">
        <v>0</v>
      </c>
      <c r="J257" s="16">
        <v>5830</v>
      </c>
      <c r="K257" s="3">
        <v>22913</v>
      </c>
      <c r="L257" s="3">
        <v>339</v>
      </c>
      <c r="M257" s="16">
        <v>1012</v>
      </c>
    </row>
    <row r="258" spans="1:13">
      <c r="A258" s="16">
        <v>257</v>
      </c>
      <c r="B258" s="16" t="s">
        <v>105</v>
      </c>
      <c r="C258" s="3" t="s">
        <v>735</v>
      </c>
      <c r="D258" s="16" t="s">
        <v>352</v>
      </c>
      <c r="E258" s="3" t="s">
        <v>735</v>
      </c>
      <c r="F258" s="16">
        <v>0</v>
      </c>
      <c r="G258" s="16">
        <v>0</v>
      </c>
      <c r="H258" s="16">
        <v>7344</v>
      </c>
      <c r="I258" s="16">
        <v>0</v>
      </c>
      <c r="J258" s="16">
        <v>8219</v>
      </c>
      <c r="K258" s="3">
        <v>19832</v>
      </c>
      <c r="L258" s="3">
        <v>378</v>
      </c>
      <c r="M258" s="16">
        <v>1978</v>
      </c>
    </row>
    <row r="259" spans="1:13">
      <c r="A259" s="16">
        <v>258</v>
      </c>
      <c r="B259" s="16" t="s">
        <v>469</v>
      </c>
      <c r="C259" s="3" t="s">
        <v>841</v>
      </c>
      <c r="D259" s="16" t="s">
        <v>487</v>
      </c>
      <c r="E259" s="3" t="s">
        <v>842</v>
      </c>
      <c r="F259" s="16">
        <v>0</v>
      </c>
      <c r="G259" s="16">
        <v>0</v>
      </c>
      <c r="H259" s="16">
        <v>2</v>
      </c>
      <c r="I259" s="16">
        <v>0</v>
      </c>
      <c r="J259" s="16">
        <v>0</v>
      </c>
      <c r="K259" s="3">
        <v>2</v>
      </c>
      <c r="L259" s="3">
        <v>0</v>
      </c>
      <c r="M259" s="16">
        <v>0</v>
      </c>
    </row>
    <row r="260" spans="1:13">
      <c r="A260" s="16">
        <v>259</v>
      </c>
      <c r="B260" s="16" t="s">
        <v>868</v>
      </c>
      <c r="C260" s="3" t="s">
        <v>869</v>
      </c>
      <c r="D260" s="16" t="s">
        <v>870</v>
      </c>
      <c r="E260" s="3" t="s">
        <v>869</v>
      </c>
      <c r="F260" s="16">
        <v>0</v>
      </c>
      <c r="G260" s="16">
        <v>0</v>
      </c>
      <c r="H260" s="16">
        <v>36</v>
      </c>
      <c r="I260" s="16">
        <v>0</v>
      </c>
      <c r="J260" s="16">
        <v>148</v>
      </c>
      <c r="K260" s="3">
        <v>145</v>
      </c>
      <c r="L260" s="3">
        <v>11</v>
      </c>
      <c r="M260" s="16">
        <v>24</v>
      </c>
    </row>
    <row r="261" spans="1:13">
      <c r="A261" s="16">
        <v>260</v>
      </c>
      <c r="B261" s="52" t="s">
        <v>914</v>
      </c>
      <c r="C261" s="3" t="s">
        <v>987</v>
      </c>
      <c r="D261" s="52" t="s">
        <v>915</v>
      </c>
      <c r="E261" s="3" t="s">
        <v>987</v>
      </c>
      <c r="F261" s="53">
        <v>0</v>
      </c>
      <c r="G261" s="53">
        <v>0</v>
      </c>
      <c r="H261" s="53">
        <v>0</v>
      </c>
      <c r="I261" s="53">
        <v>0</v>
      </c>
      <c r="J261" s="53">
        <v>0</v>
      </c>
      <c r="K261" s="3">
        <v>22</v>
      </c>
      <c r="L261" s="3">
        <v>0</v>
      </c>
      <c r="M261" s="16">
        <v>0</v>
      </c>
    </row>
    <row r="262" spans="1:13">
      <c r="A262" s="16">
        <v>261</v>
      </c>
      <c r="B262" s="16" t="s">
        <v>106</v>
      </c>
      <c r="C262" s="3" t="s">
        <v>736</v>
      </c>
      <c r="D262" s="16" t="s">
        <v>353</v>
      </c>
      <c r="E262" s="3" t="s">
        <v>736</v>
      </c>
      <c r="F262" s="16">
        <v>0</v>
      </c>
      <c r="G262" s="16">
        <v>0</v>
      </c>
      <c r="H262" s="16">
        <v>2201</v>
      </c>
      <c r="I262" s="16">
        <v>0</v>
      </c>
      <c r="J262" s="16">
        <v>1181</v>
      </c>
      <c r="K262" s="3">
        <v>1833</v>
      </c>
      <c r="L262" s="3">
        <v>132</v>
      </c>
      <c r="M262" s="16">
        <v>297</v>
      </c>
    </row>
    <row r="263" spans="1:13">
      <c r="A263" s="16">
        <v>262</v>
      </c>
      <c r="B263" s="16" t="s">
        <v>107</v>
      </c>
      <c r="C263" s="3" t="s">
        <v>737</v>
      </c>
      <c r="D263" s="16" t="s">
        <v>354</v>
      </c>
      <c r="E263" s="3" t="s">
        <v>738</v>
      </c>
      <c r="F263" s="16">
        <v>0</v>
      </c>
      <c r="G263" s="16">
        <v>0</v>
      </c>
      <c r="H263" s="16">
        <v>2910</v>
      </c>
      <c r="I263" s="16">
        <v>0</v>
      </c>
      <c r="J263" s="16">
        <v>7711</v>
      </c>
      <c r="K263" s="3">
        <v>14646</v>
      </c>
      <c r="L263" s="3">
        <v>1816</v>
      </c>
      <c r="M263" s="16">
        <v>1590</v>
      </c>
    </row>
    <row r="264" spans="1:13">
      <c r="A264" s="16">
        <v>263</v>
      </c>
      <c r="B264" s="16" t="s">
        <v>107</v>
      </c>
      <c r="C264" s="3" t="s">
        <v>737</v>
      </c>
      <c r="D264" s="16" t="s">
        <v>355</v>
      </c>
      <c r="E264" s="3" t="s">
        <v>739</v>
      </c>
      <c r="F264" s="16">
        <v>0</v>
      </c>
      <c r="G264" s="16">
        <v>0</v>
      </c>
      <c r="H264" s="16">
        <v>51</v>
      </c>
      <c r="I264" s="16">
        <v>0</v>
      </c>
      <c r="J264" s="16">
        <v>33</v>
      </c>
      <c r="K264" s="3">
        <v>116</v>
      </c>
      <c r="L264" s="3">
        <v>8</v>
      </c>
      <c r="M264" s="16">
        <v>5</v>
      </c>
    </row>
    <row r="265" spans="1:13">
      <c r="A265" s="16">
        <v>264</v>
      </c>
      <c r="B265" s="16" t="s">
        <v>107</v>
      </c>
      <c r="C265" s="3" t="s">
        <v>737</v>
      </c>
      <c r="D265" s="16" t="s">
        <v>356</v>
      </c>
      <c r="E265" s="3" t="s">
        <v>740</v>
      </c>
      <c r="F265" s="16">
        <v>0</v>
      </c>
      <c r="G265" s="16">
        <v>0</v>
      </c>
      <c r="H265" s="16">
        <v>1355</v>
      </c>
      <c r="I265" s="16">
        <v>0</v>
      </c>
      <c r="J265" s="16">
        <v>7051</v>
      </c>
      <c r="K265" s="3">
        <v>9727</v>
      </c>
      <c r="L265" s="3">
        <v>1246</v>
      </c>
      <c r="M265" s="16">
        <v>1792</v>
      </c>
    </row>
    <row r="266" spans="1:13">
      <c r="A266" s="16">
        <v>265</v>
      </c>
      <c r="B266" s="16" t="s">
        <v>107</v>
      </c>
      <c r="C266" s="3" t="s">
        <v>737</v>
      </c>
      <c r="D266" s="16" t="s">
        <v>357</v>
      </c>
      <c r="E266" s="3" t="s">
        <v>741</v>
      </c>
      <c r="F266" s="16">
        <v>0</v>
      </c>
      <c r="G266" s="16">
        <v>0</v>
      </c>
      <c r="H266" s="16">
        <v>207</v>
      </c>
      <c r="I266" s="16">
        <v>0</v>
      </c>
      <c r="J266" s="16">
        <v>209</v>
      </c>
      <c r="K266" s="3">
        <v>1348</v>
      </c>
      <c r="L266" s="3">
        <v>8</v>
      </c>
      <c r="M266" s="16">
        <v>52</v>
      </c>
    </row>
    <row r="267" spans="1:13">
      <c r="A267" s="16">
        <v>266</v>
      </c>
      <c r="B267" s="16" t="s">
        <v>107</v>
      </c>
      <c r="C267" s="3" t="s">
        <v>737</v>
      </c>
      <c r="D267" s="16" t="s">
        <v>358</v>
      </c>
      <c r="E267" s="3" t="s">
        <v>742</v>
      </c>
      <c r="F267" s="16">
        <v>0</v>
      </c>
      <c r="G267" s="16">
        <v>0</v>
      </c>
      <c r="H267" s="16">
        <v>49</v>
      </c>
      <c r="I267" s="16">
        <v>0</v>
      </c>
      <c r="J267" s="16">
        <v>43</v>
      </c>
      <c r="K267" s="3">
        <v>488</v>
      </c>
      <c r="L267" s="3">
        <v>2</v>
      </c>
      <c r="M267" s="16">
        <v>16</v>
      </c>
    </row>
    <row r="268" spans="1:13">
      <c r="A268" s="16">
        <v>267</v>
      </c>
      <c r="B268" s="16" t="s">
        <v>107</v>
      </c>
      <c r="C268" s="3" t="s">
        <v>737</v>
      </c>
      <c r="D268" s="16" t="s">
        <v>359</v>
      </c>
      <c r="E268" s="3" t="s">
        <v>743</v>
      </c>
      <c r="F268" s="16">
        <v>0</v>
      </c>
      <c r="G268" s="16">
        <v>0</v>
      </c>
      <c r="H268" s="16">
        <v>1710</v>
      </c>
      <c r="I268" s="16">
        <v>0</v>
      </c>
      <c r="J268" s="16">
        <v>361</v>
      </c>
      <c r="K268" s="3">
        <v>4690</v>
      </c>
      <c r="L268" s="3">
        <v>25</v>
      </c>
      <c r="M268" s="16">
        <v>47</v>
      </c>
    </row>
    <row r="269" spans="1:13">
      <c r="A269" s="16">
        <v>268</v>
      </c>
      <c r="B269" s="16" t="s">
        <v>107</v>
      </c>
      <c r="C269" s="3" t="s">
        <v>737</v>
      </c>
      <c r="D269" s="16" t="s">
        <v>360</v>
      </c>
      <c r="E269" s="3" t="s">
        <v>744</v>
      </c>
      <c r="F269" s="16">
        <v>0</v>
      </c>
      <c r="G269" s="16">
        <v>0</v>
      </c>
      <c r="H269" s="16">
        <v>211</v>
      </c>
      <c r="I269" s="16">
        <v>0</v>
      </c>
      <c r="J269" s="16">
        <v>771</v>
      </c>
      <c r="K269" s="3">
        <v>1962</v>
      </c>
      <c r="L269" s="3">
        <v>13</v>
      </c>
      <c r="M269" s="16">
        <v>311</v>
      </c>
    </row>
    <row r="270" spans="1:13">
      <c r="A270" s="16">
        <v>269</v>
      </c>
      <c r="B270" s="16" t="s">
        <v>107</v>
      </c>
      <c r="C270" s="3" t="s">
        <v>737</v>
      </c>
      <c r="D270" s="16" t="s">
        <v>361</v>
      </c>
      <c r="E270" s="3" t="s">
        <v>745</v>
      </c>
      <c r="F270" s="16">
        <v>0</v>
      </c>
      <c r="G270" s="16">
        <v>0</v>
      </c>
      <c r="H270" s="16">
        <v>284</v>
      </c>
      <c r="I270" s="16">
        <v>0</v>
      </c>
      <c r="J270" s="16">
        <v>320</v>
      </c>
      <c r="K270" s="3">
        <v>1519</v>
      </c>
      <c r="L270" s="3">
        <v>32</v>
      </c>
      <c r="M270" s="16">
        <v>117</v>
      </c>
    </row>
    <row r="271" spans="1:13">
      <c r="A271" s="16">
        <v>270</v>
      </c>
      <c r="B271" s="16" t="s">
        <v>107</v>
      </c>
      <c r="C271" s="3" t="s">
        <v>737</v>
      </c>
      <c r="D271" s="16" t="s">
        <v>362</v>
      </c>
      <c r="E271" s="3" t="s">
        <v>746</v>
      </c>
      <c r="F271" s="16">
        <v>0</v>
      </c>
      <c r="G271" s="16">
        <v>0</v>
      </c>
      <c r="H271" s="16">
        <v>11372</v>
      </c>
      <c r="I271" s="16">
        <v>0</v>
      </c>
      <c r="J271" s="16">
        <v>24</v>
      </c>
      <c r="K271" s="3">
        <v>529</v>
      </c>
      <c r="L271" s="3">
        <v>0</v>
      </c>
      <c r="M271" s="16">
        <v>0</v>
      </c>
    </row>
    <row r="272" spans="1:13">
      <c r="A272" s="16">
        <v>271</v>
      </c>
      <c r="B272" s="16" t="s">
        <v>107</v>
      </c>
      <c r="C272" s="3" t="s">
        <v>737</v>
      </c>
      <c r="D272" s="16" t="s">
        <v>363</v>
      </c>
      <c r="E272" s="3" t="s">
        <v>747</v>
      </c>
      <c r="F272" s="16">
        <v>0</v>
      </c>
      <c r="G272" s="16">
        <v>0</v>
      </c>
      <c r="H272" s="16">
        <v>434</v>
      </c>
      <c r="I272" s="16">
        <v>0</v>
      </c>
      <c r="J272" s="16">
        <v>229</v>
      </c>
      <c r="K272" s="3">
        <v>1823</v>
      </c>
      <c r="L272" s="3">
        <v>16</v>
      </c>
      <c r="M272" s="16">
        <v>99</v>
      </c>
    </row>
    <row r="273" spans="1:13">
      <c r="A273" s="16">
        <v>272</v>
      </c>
      <c r="B273" s="16" t="s">
        <v>107</v>
      </c>
      <c r="C273" s="3" t="s">
        <v>737</v>
      </c>
      <c r="D273" s="16" t="s">
        <v>364</v>
      </c>
      <c r="E273" s="3" t="s">
        <v>748</v>
      </c>
      <c r="F273" s="16">
        <v>0</v>
      </c>
      <c r="G273" s="16">
        <v>0</v>
      </c>
      <c r="H273" s="16">
        <v>856</v>
      </c>
      <c r="I273" s="16">
        <v>0</v>
      </c>
      <c r="J273" s="16">
        <v>943</v>
      </c>
      <c r="K273" s="3">
        <v>3753</v>
      </c>
      <c r="L273" s="3">
        <v>50</v>
      </c>
      <c r="M273" s="16">
        <v>246</v>
      </c>
    </row>
    <row r="274" spans="1:13">
      <c r="A274" s="16">
        <v>273</v>
      </c>
      <c r="B274" s="16" t="s">
        <v>107</v>
      </c>
      <c r="C274" s="3" t="s">
        <v>737</v>
      </c>
      <c r="D274" s="16" t="s">
        <v>365</v>
      </c>
      <c r="E274" s="3" t="s">
        <v>749</v>
      </c>
      <c r="F274" s="16">
        <v>0</v>
      </c>
      <c r="G274" s="16">
        <v>0</v>
      </c>
      <c r="H274" s="16">
        <v>1098</v>
      </c>
      <c r="I274" s="16">
        <v>0</v>
      </c>
      <c r="J274" s="16">
        <v>2708</v>
      </c>
      <c r="K274" s="3">
        <v>6303</v>
      </c>
      <c r="L274" s="3">
        <v>143</v>
      </c>
      <c r="M274" s="16">
        <v>762</v>
      </c>
    </row>
    <row r="275" spans="1:13">
      <c r="A275" s="16">
        <v>274</v>
      </c>
      <c r="B275" s="16" t="s">
        <v>107</v>
      </c>
      <c r="C275" s="3" t="s">
        <v>737</v>
      </c>
      <c r="D275" s="16" t="s">
        <v>366</v>
      </c>
      <c r="E275" s="3" t="s">
        <v>750</v>
      </c>
      <c r="F275" s="16">
        <v>0</v>
      </c>
      <c r="G275" s="16">
        <v>0</v>
      </c>
      <c r="H275" s="16">
        <v>60</v>
      </c>
      <c r="I275" s="16">
        <v>0</v>
      </c>
      <c r="J275" s="16">
        <v>71</v>
      </c>
      <c r="K275" s="3">
        <v>403</v>
      </c>
      <c r="L275" s="3">
        <v>2</v>
      </c>
      <c r="M275" s="16">
        <v>17</v>
      </c>
    </row>
    <row r="276" spans="1:13">
      <c r="A276" s="16">
        <v>275</v>
      </c>
      <c r="B276" s="16" t="s">
        <v>107</v>
      </c>
      <c r="C276" s="3" t="s">
        <v>737</v>
      </c>
      <c r="D276" s="16" t="s">
        <v>367</v>
      </c>
      <c r="E276" s="3" t="s">
        <v>751</v>
      </c>
      <c r="F276" s="16">
        <v>0</v>
      </c>
      <c r="G276" s="16">
        <v>0</v>
      </c>
      <c r="H276" s="16">
        <v>23</v>
      </c>
      <c r="I276" s="16">
        <v>0</v>
      </c>
      <c r="J276" s="16">
        <v>47</v>
      </c>
      <c r="K276" s="3">
        <v>160</v>
      </c>
      <c r="L276" s="3">
        <v>3</v>
      </c>
      <c r="M276" s="16">
        <v>9</v>
      </c>
    </row>
    <row r="277" spans="1:13">
      <c r="A277" s="16">
        <v>276</v>
      </c>
      <c r="B277" s="16" t="s">
        <v>107</v>
      </c>
      <c r="C277" s="3" t="s">
        <v>737</v>
      </c>
      <c r="D277" s="16" t="s">
        <v>368</v>
      </c>
      <c r="E277" s="3" t="s">
        <v>752</v>
      </c>
      <c r="F277" s="16">
        <v>0</v>
      </c>
      <c r="G277" s="16">
        <v>0</v>
      </c>
      <c r="H277" s="16">
        <v>1575</v>
      </c>
      <c r="I277" s="16">
        <v>0</v>
      </c>
      <c r="J277" s="16">
        <v>1238</v>
      </c>
      <c r="K277" s="3">
        <v>4423</v>
      </c>
      <c r="L277" s="3">
        <v>43</v>
      </c>
      <c r="M277" s="16">
        <v>387</v>
      </c>
    </row>
    <row r="278" spans="1:13">
      <c r="A278" s="16">
        <v>277</v>
      </c>
      <c r="B278" s="16" t="s">
        <v>107</v>
      </c>
      <c r="C278" s="3" t="s">
        <v>737</v>
      </c>
      <c r="D278" s="16" t="s">
        <v>369</v>
      </c>
      <c r="E278" s="3" t="s">
        <v>753</v>
      </c>
      <c r="F278" s="16">
        <v>0</v>
      </c>
      <c r="G278" s="16">
        <v>0</v>
      </c>
      <c r="H278" s="16">
        <v>233</v>
      </c>
      <c r="I278" s="16">
        <v>0</v>
      </c>
      <c r="J278" s="16">
        <v>585</v>
      </c>
      <c r="K278" s="3">
        <v>1210</v>
      </c>
      <c r="L278" s="3">
        <v>89</v>
      </c>
      <c r="M278" s="16">
        <v>135</v>
      </c>
    </row>
    <row r="279" spans="1:13">
      <c r="A279" s="16">
        <v>278</v>
      </c>
      <c r="B279" s="16" t="s">
        <v>107</v>
      </c>
      <c r="C279" s="3" t="s">
        <v>737</v>
      </c>
      <c r="D279" s="16" t="s">
        <v>370</v>
      </c>
      <c r="E279" s="3" t="s">
        <v>754</v>
      </c>
      <c r="F279" s="16">
        <v>0</v>
      </c>
      <c r="G279" s="16">
        <v>0</v>
      </c>
      <c r="H279" s="16">
        <v>3335</v>
      </c>
      <c r="I279" s="16">
        <v>0</v>
      </c>
      <c r="J279" s="16">
        <v>1863</v>
      </c>
      <c r="K279" s="3">
        <v>6946</v>
      </c>
      <c r="L279" s="3">
        <v>79</v>
      </c>
      <c r="M279" s="16">
        <v>368</v>
      </c>
    </row>
    <row r="280" spans="1:13">
      <c r="A280" s="16">
        <v>279</v>
      </c>
      <c r="B280" s="16" t="s">
        <v>107</v>
      </c>
      <c r="C280" s="3" t="s">
        <v>737</v>
      </c>
      <c r="D280" s="16" t="s">
        <v>371</v>
      </c>
      <c r="E280" s="3" t="s">
        <v>755</v>
      </c>
      <c r="F280" s="16">
        <v>0</v>
      </c>
      <c r="G280" s="16">
        <v>0</v>
      </c>
      <c r="H280" s="16">
        <v>2488</v>
      </c>
      <c r="I280" s="16">
        <v>0</v>
      </c>
      <c r="J280" s="16">
        <v>450</v>
      </c>
      <c r="K280" s="3">
        <v>4702</v>
      </c>
      <c r="L280" s="3">
        <v>34</v>
      </c>
      <c r="M280" s="16">
        <v>98</v>
      </c>
    </row>
    <row r="281" spans="1:13">
      <c r="A281" s="16">
        <v>280</v>
      </c>
      <c r="B281" s="16" t="s">
        <v>107</v>
      </c>
      <c r="C281" s="3" t="s">
        <v>737</v>
      </c>
      <c r="D281" s="16" t="s">
        <v>372</v>
      </c>
      <c r="E281" s="3" t="s">
        <v>756</v>
      </c>
      <c r="F281" s="16">
        <v>0</v>
      </c>
      <c r="G281" s="16">
        <v>0</v>
      </c>
      <c r="H281" s="16">
        <v>130</v>
      </c>
      <c r="I281" s="16">
        <v>0</v>
      </c>
      <c r="J281" s="16">
        <v>196</v>
      </c>
      <c r="K281" s="3">
        <v>417</v>
      </c>
      <c r="L281" s="3">
        <v>11</v>
      </c>
      <c r="M281" s="16">
        <v>15</v>
      </c>
    </row>
    <row r="282" spans="1:13">
      <c r="A282" s="16">
        <v>281</v>
      </c>
      <c r="B282" s="16" t="s">
        <v>107</v>
      </c>
      <c r="C282" s="3" t="s">
        <v>737</v>
      </c>
      <c r="D282" s="16" t="s">
        <v>461</v>
      </c>
      <c r="E282" s="3" t="s">
        <v>825</v>
      </c>
      <c r="F282" s="16">
        <v>0</v>
      </c>
      <c r="G282" s="16">
        <v>0</v>
      </c>
      <c r="H282" s="16">
        <v>42</v>
      </c>
      <c r="I282" s="16">
        <v>0</v>
      </c>
      <c r="J282" s="16">
        <v>59</v>
      </c>
      <c r="K282" s="3">
        <v>201</v>
      </c>
      <c r="L282" s="3">
        <v>0</v>
      </c>
      <c r="M282" s="16">
        <v>19</v>
      </c>
    </row>
    <row r="283" spans="1:13">
      <c r="A283" s="16">
        <v>282</v>
      </c>
      <c r="B283" s="16" t="s">
        <v>107</v>
      </c>
      <c r="C283" s="3" t="s">
        <v>737</v>
      </c>
      <c r="D283" s="16" t="s">
        <v>462</v>
      </c>
      <c r="E283" s="3" t="s">
        <v>826</v>
      </c>
      <c r="F283" s="16">
        <v>0</v>
      </c>
      <c r="G283" s="16">
        <v>0</v>
      </c>
      <c r="H283" s="16">
        <v>20</v>
      </c>
      <c r="I283" s="16">
        <v>0</v>
      </c>
      <c r="J283" s="16">
        <v>138</v>
      </c>
      <c r="K283" s="3">
        <v>214</v>
      </c>
      <c r="L283" s="3">
        <v>8</v>
      </c>
      <c r="M283" s="16">
        <v>97</v>
      </c>
    </row>
    <row r="284" spans="1:13">
      <c r="A284" s="16">
        <v>283</v>
      </c>
      <c r="B284" s="16" t="s">
        <v>107</v>
      </c>
      <c r="C284" s="3" t="s">
        <v>737</v>
      </c>
      <c r="D284" s="16" t="s">
        <v>463</v>
      </c>
      <c r="E284" s="3" t="s">
        <v>827</v>
      </c>
      <c r="F284" s="16">
        <v>0</v>
      </c>
      <c r="G284" s="16">
        <v>0</v>
      </c>
      <c r="H284" s="16">
        <v>156</v>
      </c>
      <c r="I284" s="16">
        <v>0</v>
      </c>
      <c r="J284" s="16">
        <v>48</v>
      </c>
      <c r="K284" s="3">
        <v>1024</v>
      </c>
      <c r="L284" s="3">
        <v>1</v>
      </c>
      <c r="M284" s="16">
        <v>21</v>
      </c>
    </row>
    <row r="285" spans="1:13">
      <c r="A285" s="16">
        <v>284</v>
      </c>
      <c r="B285" s="16" t="s">
        <v>107</v>
      </c>
      <c r="C285" s="3" t="s">
        <v>737</v>
      </c>
      <c r="D285" s="16" t="s">
        <v>464</v>
      </c>
      <c r="E285" s="3" t="s">
        <v>828</v>
      </c>
      <c r="F285" s="16">
        <v>0</v>
      </c>
      <c r="G285" s="16">
        <v>0</v>
      </c>
      <c r="H285" s="16">
        <v>1174</v>
      </c>
      <c r="I285" s="16">
        <v>0</v>
      </c>
      <c r="J285" s="16">
        <v>1733</v>
      </c>
      <c r="K285" s="3">
        <v>5035</v>
      </c>
      <c r="L285" s="3">
        <v>229</v>
      </c>
      <c r="M285" s="16">
        <v>443</v>
      </c>
    </row>
    <row r="286" spans="1:13">
      <c r="A286" s="16">
        <v>285</v>
      </c>
      <c r="B286" s="16" t="s">
        <v>107</v>
      </c>
      <c r="C286" s="3" t="s">
        <v>737</v>
      </c>
      <c r="D286" s="16" t="s">
        <v>465</v>
      </c>
      <c r="E286" s="3" t="s">
        <v>829</v>
      </c>
      <c r="F286" s="16">
        <v>0</v>
      </c>
      <c r="G286" s="16">
        <v>0</v>
      </c>
      <c r="H286" s="16">
        <v>73</v>
      </c>
      <c r="I286" s="16">
        <v>0</v>
      </c>
      <c r="J286" s="16">
        <v>144</v>
      </c>
      <c r="K286" s="3">
        <v>572</v>
      </c>
      <c r="L286" s="3">
        <v>19</v>
      </c>
      <c r="M286" s="16">
        <v>17</v>
      </c>
    </row>
    <row r="287" spans="1:13">
      <c r="A287" s="16">
        <v>286</v>
      </c>
      <c r="B287" s="16" t="s">
        <v>107</v>
      </c>
      <c r="C287" s="3" t="s">
        <v>737</v>
      </c>
      <c r="D287" s="16" t="s">
        <v>871</v>
      </c>
      <c r="E287" s="3" t="s">
        <v>872</v>
      </c>
      <c r="F287" s="16">
        <v>0</v>
      </c>
      <c r="G287" s="16">
        <v>0</v>
      </c>
      <c r="H287" s="16">
        <v>471</v>
      </c>
      <c r="I287" s="16">
        <v>0</v>
      </c>
      <c r="J287" s="16">
        <v>17</v>
      </c>
      <c r="K287" s="3">
        <v>300</v>
      </c>
      <c r="L287" s="3">
        <v>3</v>
      </c>
      <c r="M287" s="16">
        <v>8</v>
      </c>
    </row>
    <row r="288" spans="1:13">
      <c r="A288" s="16">
        <v>287</v>
      </c>
      <c r="B288" s="2" t="s">
        <v>900</v>
      </c>
      <c r="C288" s="3" t="s">
        <v>739</v>
      </c>
      <c r="D288" s="2" t="s">
        <v>901</v>
      </c>
      <c r="E288" s="3" t="s">
        <v>902</v>
      </c>
      <c r="F288" s="16">
        <v>0</v>
      </c>
      <c r="G288" s="16">
        <v>0</v>
      </c>
      <c r="H288" s="16">
        <v>768</v>
      </c>
      <c r="I288" s="16">
        <v>0</v>
      </c>
      <c r="J288" s="16">
        <v>2301</v>
      </c>
      <c r="K288" s="3">
        <v>6480</v>
      </c>
      <c r="L288" s="3">
        <v>254</v>
      </c>
      <c r="M288" s="16">
        <v>841</v>
      </c>
    </row>
    <row r="289" spans="1:13">
      <c r="A289" s="16">
        <v>288</v>
      </c>
      <c r="B289" s="16" t="s">
        <v>108</v>
      </c>
      <c r="C289" s="3" t="s">
        <v>757</v>
      </c>
      <c r="D289" s="16" t="s">
        <v>373</v>
      </c>
      <c r="E289" s="3" t="s">
        <v>942</v>
      </c>
      <c r="F289" s="16">
        <v>0</v>
      </c>
      <c r="G289" s="16">
        <v>0</v>
      </c>
      <c r="H289" s="16">
        <v>14524</v>
      </c>
      <c r="I289" s="16">
        <v>0</v>
      </c>
      <c r="J289" s="16">
        <v>71553</v>
      </c>
      <c r="K289" s="3">
        <v>59663</v>
      </c>
      <c r="L289" s="3">
        <v>11995</v>
      </c>
      <c r="M289" s="16">
        <v>16808</v>
      </c>
    </row>
    <row r="290" spans="1:13">
      <c r="A290" s="16">
        <v>289</v>
      </c>
      <c r="B290" s="16" t="s">
        <v>108</v>
      </c>
      <c r="C290" s="3" t="s">
        <v>757</v>
      </c>
      <c r="D290" s="16" t="s">
        <v>374</v>
      </c>
      <c r="E290" s="3" t="s">
        <v>943</v>
      </c>
      <c r="F290" s="16">
        <v>0</v>
      </c>
      <c r="G290" s="16">
        <v>0</v>
      </c>
      <c r="H290" s="16">
        <v>3992</v>
      </c>
      <c r="I290" s="16">
        <v>0</v>
      </c>
      <c r="J290" s="16">
        <v>10039</v>
      </c>
      <c r="K290" s="3">
        <v>17671</v>
      </c>
      <c r="L290" s="3">
        <v>1749</v>
      </c>
      <c r="M290" s="16">
        <v>2312</v>
      </c>
    </row>
    <row r="291" spans="1:13">
      <c r="A291" s="16">
        <v>290</v>
      </c>
      <c r="B291" s="16" t="s">
        <v>108</v>
      </c>
      <c r="C291" s="3" t="s">
        <v>757</v>
      </c>
      <c r="D291" s="16" t="s">
        <v>375</v>
      </c>
      <c r="E291" s="3" t="s">
        <v>944</v>
      </c>
      <c r="F291" s="16">
        <v>0</v>
      </c>
      <c r="G291" s="16">
        <v>0</v>
      </c>
      <c r="H291" s="16">
        <v>26973</v>
      </c>
      <c r="I291" s="16">
        <v>0</v>
      </c>
      <c r="J291" s="16">
        <v>81387</v>
      </c>
      <c r="K291" s="3">
        <v>90959</v>
      </c>
      <c r="L291" s="3">
        <v>18825</v>
      </c>
      <c r="M291" s="16">
        <v>14721</v>
      </c>
    </row>
    <row r="292" spans="1:13">
      <c r="A292" s="16">
        <v>291</v>
      </c>
      <c r="B292" s="16" t="s">
        <v>108</v>
      </c>
      <c r="C292" s="3" t="s">
        <v>757</v>
      </c>
      <c r="D292" s="16" t="s">
        <v>376</v>
      </c>
      <c r="E292" s="3" t="s">
        <v>945</v>
      </c>
      <c r="F292" s="16">
        <v>0</v>
      </c>
      <c r="G292" s="16">
        <v>0</v>
      </c>
      <c r="H292" s="16">
        <v>21022</v>
      </c>
      <c r="I292" s="16">
        <v>0</v>
      </c>
      <c r="J292" s="16">
        <v>39</v>
      </c>
      <c r="K292" s="3">
        <v>876</v>
      </c>
      <c r="L292" s="3">
        <v>0</v>
      </c>
      <c r="M292" s="16">
        <v>5</v>
      </c>
    </row>
    <row r="293" spans="1:13">
      <c r="A293" s="16">
        <v>292</v>
      </c>
      <c r="B293" s="16" t="s">
        <v>108</v>
      </c>
      <c r="C293" s="3" t="s">
        <v>757</v>
      </c>
      <c r="D293" s="16" t="s">
        <v>377</v>
      </c>
      <c r="E293" s="3" t="s">
        <v>946</v>
      </c>
      <c r="F293" s="16">
        <v>0</v>
      </c>
      <c r="G293" s="16">
        <v>0</v>
      </c>
      <c r="H293" s="16">
        <v>5000</v>
      </c>
      <c r="I293" s="16">
        <v>0</v>
      </c>
      <c r="J293" s="16">
        <v>2704</v>
      </c>
      <c r="K293" s="3">
        <v>9284</v>
      </c>
      <c r="L293" s="3">
        <v>104</v>
      </c>
      <c r="M293" s="16">
        <v>525</v>
      </c>
    </row>
    <row r="294" spans="1:13">
      <c r="A294" s="16">
        <v>293</v>
      </c>
      <c r="B294" s="16" t="s">
        <v>108</v>
      </c>
      <c r="C294" s="3" t="s">
        <v>757</v>
      </c>
      <c r="D294" s="16" t="s">
        <v>378</v>
      </c>
      <c r="E294" s="3" t="s">
        <v>947</v>
      </c>
      <c r="F294" s="16">
        <v>0</v>
      </c>
      <c r="G294" s="16">
        <v>0</v>
      </c>
      <c r="H294" s="16">
        <v>438</v>
      </c>
      <c r="I294" s="16">
        <v>0</v>
      </c>
      <c r="J294" s="16">
        <v>393</v>
      </c>
      <c r="K294" s="3">
        <v>1625</v>
      </c>
      <c r="L294" s="3">
        <v>34</v>
      </c>
      <c r="M294" s="16">
        <v>55</v>
      </c>
    </row>
    <row r="295" spans="1:13">
      <c r="A295" s="16">
        <v>294</v>
      </c>
      <c r="B295" s="16" t="s">
        <v>108</v>
      </c>
      <c r="C295" s="3" t="s">
        <v>757</v>
      </c>
      <c r="D295" s="16" t="s">
        <v>379</v>
      </c>
      <c r="E295" s="3" t="s">
        <v>948</v>
      </c>
      <c r="F295" s="16">
        <v>0</v>
      </c>
      <c r="G295" s="16">
        <v>0</v>
      </c>
      <c r="H295" s="16">
        <v>7593</v>
      </c>
      <c r="I295" s="16">
        <v>0</v>
      </c>
      <c r="J295" s="16">
        <v>9421</v>
      </c>
      <c r="K295" s="3">
        <v>28931</v>
      </c>
      <c r="L295" s="3">
        <v>773</v>
      </c>
      <c r="M295" s="16">
        <v>2715</v>
      </c>
    </row>
    <row r="296" spans="1:13">
      <c r="A296" s="16">
        <v>295</v>
      </c>
      <c r="B296" s="16" t="s">
        <v>108</v>
      </c>
      <c r="C296" s="3" t="s">
        <v>757</v>
      </c>
      <c r="D296" s="16" t="s">
        <v>380</v>
      </c>
      <c r="E296" s="3" t="s">
        <v>946</v>
      </c>
      <c r="F296" s="16">
        <v>0</v>
      </c>
      <c r="G296" s="16">
        <v>0</v>
      </c>
      <c r="H296" s="16">
        <v>8019</v>
      </c>
      <c r="I296" s="16">
        <v>0</v>
      </c>
      <c r="J296" s="16">
        <v>13208</v>
      </c>
      <c r="K296" s="3">
        <v>29076</v>
      </c>
      <c r="L296" s="3">
        <v>889</v>
      </c>
      <c r="M296" s="16">
        <v>2454</v>
      </c>
    </row>
    <row r="297" spans="1:13">
      <c r="A297" s="16">
        <v>296</v>
      </c>
      <c r="B297" s="16" t="s">
        <v>108</v>
      </c>
      <c r="C297" s="3" t="s">
        <v>757</v>
      </c>
      <c r="D297" s="16" t="s">
        <v>381</v>
      </c>
      <c r="E297" s="3" t="s">
        <v>949</v>
      </c>
      <c r="F297" s="16">
        <v>0</v>
      </c>
      <c r="G297" s="16">
        <v>0</v>
      </c>
      <c r="H297" s="16">
        <v>979</v>
      </c>
      <c r="I297" s="16">
        <v>0</v>
      </c>
      <c r="J297" s="16">
        <v>1783</v>
      </c>
      <c r="K297" s="3">
        <v>4207</v>
      </c>
      <c r="L297" s="3">
        <v>205</v>
      </c>
      <c r="M297" s="16">
        <v>366</v>
      </c>
    </row>
    <row r="298" spans="1:13">
      <c r="A298" s="16">
        <v>297</v>
      </c>
      <c r="B298" s="16" t="s">
        <v>108</v>
      </c>
      <c r="C298" s="3" t="s">
        <v>757</v>
      </c>
      <c r="D298" s="16" t="s">
        <v>382</v>
      </c>
      <c r="E298" s="3" t="s">
        <v>950</v>
      </c>
      <c r="F298" s="16">
        <v>0</v>
      </c>
      <c r="G298" s="16">
        <v>0</v>
      </c>
      <c r="H298" s="16">
        <v>319</v>
      </c>
      <c r="I298" s="16">
        <v>0</v>
      </c>
      <c r="J298" s="16">
        <v>2566</v>
      </c>
      <c r="K298" s="3">
        <v>2534</v>
      </c>
      <c r="L298" s="3">
        <v>263</v>
      </c>
      <c r="M298" s="16">
        <v>479</v>
      </c>
    </row>
    <row r="299" spans="1:13">
      <c r="A299" s="16">
        <v>298</v>
      </c>
      <c r="B299" s="16" t="s">
        <v>108</v>
      </c>
      <c r="C299" s="3" t="s">
        <v>757</v>
      </c>
      <c r="D299" s="16" t="s">
        <v>383</v>
      </c>
      <c r="E299" s="3" t="s">
        <v>758</v>
      </c>
      <c r="F299" s="16">
        <v>0</v>
      </c>
      <c r="G299" s="16">
        <v>0</v>
      </c>
      <c r="H299" s="16">
        <v>169</v>
      </c>
      <c r="I299" s="16">
        <v>0</v>
      </c>
      <c r="J299" s="16">
        <v>73</v>
      </c>
      <c r="K299" s="3">
        <v>693</v>
      </c>
      <c r="L299" s="3">
        <v>3</v>
      </c>
      <c r="M299" s="16">
        <v>27</v>
      </c>
    </row>
    <row r="300" spans="1:13">
      <c r="A300" s="16">
        <v>299</v>
      </c>
      <c r="B300" s="16" t="s">
        <v>108</v>
      </c>
      <c r="C300" s="3" t="s">
        <v>757</v>
      </c>
      <c r="D300" s="16" t="s">
        <v>384</v>
      </c>
      <c r="E300" s="3" t="s">
        <v>946</v>
      </c>
      <c r="F300" s="16">
        <v>0</v>
      </c>
      <c r="G300" s="16">
        <v>0</v>
      </c>
      <c r="H300" s="16">
        <v>2609</v>
      </c>
      <c r="I300" s="16">
        <v>0</v>
      </c>
      <c r="J300" s="16">
        <v>5456</v>
      </c>
      <c r="K300" s="3">
        <v>8884</v>
      </c>
      <c r="L300" s="3">
        <v>577</v>
      </c>
      <c r="M300" s="16">
        <v>1441</v>
      </c>
    </row>
    <row r="301" spans="1:13">
      <c r="A301" s="16">
        <v>300</v>
      </c>
      <c r="B301" s="16" t="s">
        <v>108</v>
      </c>
      <c r="C301" s="3" t="s">
        <v>757</v>
      </c>
      <c r="D301" s="16" t="s">
        <v>385</v>
      </c>
      <c r="E301" s="3" t="s">
        <v>759</v>
      </c>
      <c r="F301" s="16">
        <v>0</v>
      </c>
      <c r="G301" s="16">
        <v>0</v>
      </c>
      <c r="H301" s="16">
        <v>2432</v>
      </c>
      <c r="I301" s="16">
        <v>0</v>
      </c>
      <c r="J301" s="16">
        <v>10357</v>
      </c>
      <c r="K301" s="3">
        <v>5309</v>
      </c>
      <c r="L301" s="3">
        <v>476</v>
      </c>
      <c r="M301" s="16">
        <v>5051</v>
      </c>
    </row>
    <row r="302" spans="1:13">
      <c r="A302" s="16">
        <v>301</v>
      </c>
      <c r="B302" s="16" t="s">
        <v>108</v>
      </c>
      <c r="C302" s="3" t="s">
        <v>757</v>
      </c>
      <c r="D302" s="16" t="s">
        <v>386</v>
      </c>
      <c r="E302" s="3" t="s">
        <v>760</v>
      </c>
      <c r="F302" s="16">
        <v>0</v>
      </c>
      <c r="G302" s="16">
        <v>0</v>
      </c>
      <c r="H302" s="16">
        <v>6064</v>
      </c>
      <c r="I302" s="16">
        <v>0</v>
      </c>
      <c r="J302" s="16">
        <v>20161</v>
      </c>
      <c r="K302" s="3">
        <v>19225</v>
      </c>
      <c r="L302" s="3">
        <v>1766</v>
      </c>
      <c r="M302" s="16">
        <v>5186</v>
      </c>
    </row>
    <row r="303" spans="1:13">
      <c r="A303" s="16">
        <v>302</v>
      </c>
      <c r="B303" s="16" t="s">
        <v>108</v>
      </c>
      <c r="C303" s="3" t="s">
        <v>757</v>
      </c>
      <c r="D303" s="16" t="s">
        <v>387</v>
      </c>
      <c r="E303" s="3" t="s">
        <v>951</v>
      </c>
      <c r="F303" s="16">
        <v>0</v>
      </c>
      <c r="G303" s="16">
        <v>0</v>
      </c>
      <c r="H303" s="16">
        <v>18837</v>
      </c>
      <c r="I303" s="16">
        <v>0</v>
      </c>
      <c r="J303" s="16">
        <v>32463</v>
      </c>
      <c r="K303" s="3">
        <v>60863</v>
      </c>
      <c r="L303" s="3">
        <v>2439</v>
      </c>
      <c r="M303" s="16">
        <v>8225</v>
      </c>
    </row>
    <row r="304" spans="1:13">
      <c r="A304" s="16">
        <v>303</v>
      </c>
      <c r="B304" s="16" t="s">
        <v>108</v>
      </c>
      <c r="C304" s="3" t="s">
        <v>757</v>
      </c>
      <c r="D304" s="16" t="s">
        <v>388</v>
      </c>
      <c r="E304" s="3" t="s">
        <v>952</v>
      </c>
      <c r="F304" s="16">
        <v>0</v>
      </c>
      <c r="G304" s="16">
        <v>0</v>
      </c>
      <c r="H304" s="16">
        <v>1194</v>
      </c>
      <c r="I304" s="16">
        <v>0</v>
      </c>
      <c r="J304" s="16">
        <v>828</v>
      </c>
      <c r="K304" s="3">
        <v>1383</v>
      </c>
      <c r="L304" s="3">
        <v>99</v>
      </c>
      <c r="M304" s="16">
        <v>227</v>
      </c>
    </row>
    <row r="305" spans="1:13">
      <c r="A305" s="16">
        <v>304</v>
      </c>
      <c r="B305" s="16" t="s">
        <v>108</v>
      </c>
      <c r="C305" s="3" t="s">
        <v>757</v>
      </c>
      <c r="D305" s="16" t="s">
        <v>389</v>
      </c>
      <c r="E305" s="3" t="s">
        <v>761</v>
      </c>
      <c r="F305" s="16">
        <v>0</v>
      </c>
      <c r="G305" s="16">
        <v>0</v>
      </c>
      <c r="H305" s="16">
        <v>2792</v>
      </c>
      <c r="I305" s="16">
        <v>0</v>
      </c>
      <c r="J305" s="16">
        <v>9411</v>
      </c>
      <c r="K305" s="3">
        <v>13113</v>
      </c>
      <c r="L305" s="3">
        <v>128</v>
      </c>
      <c r="M305" s="16">
        <v>2982</v>
      </c>
    </row>
    <row r="306" spans="1:13">
      <c r="A306" s="16">
        <v>305</v>
      </c>
      <c r="B306" s="16" t="s">
        <v>108</v>
      </c>
      <c r="C306" s="3" t="s">
        <v>757</v>
      </c>
      <c r="D306" s="16" t="s">
        <v>390</v>
      </c>
      <c r="E306" s="3" t="s">
        <v>948</v>
      </c>
      <c r="F306" s="16">
        <v>0</v>
      </c>
      <c r="G306" s="16">
        <v>0</v>
      </c>
      <c r="H306" s="16">
        <v>11209</v>
      </c>
      <c r="I306" s="16">
        <v>0</v>
      </c>
      <c r="J306" s="16">
        <v>14042</v>
      </c>
      <c r="K306" s="3">
        <v>28056</v>
      </c>
      <c r="L306" s="3">
        <v>603</v>
      </c>
      <c r="M306" s="16">
        <v>3170</v>
      </c>
    </row>
    <row r="307" spans="1:13">
      <c r="A307" s="16">
        <v>306</v>
      </c>
      <c r="B307" s="16" t="s">
        <v>108</v>
      </c>
      <c r="C307" s="3" t="s">
        <v>757</v>
      </c>
      <c r="D307" s="16" t="s">
        <v>391</v>
      </c>
      <c r="E307" s="3" t="s">
        <v>942</v>
      </c>
      <c r="F307" s="16">
        <v>0</v>
      </c>
      <c r="G307" s="16">
        <v>0</v>
      </c>
      <c r="H307" s="16">
        <v>13195</v>
      </c>
      <c r="I307" s="16">
        <v>0</v>
      </c>
      <c r="J307" s="16">
        <v>10921</v>
      </c>
      <c r="K307" s="3">
        <v>41083</v>
      </c>
      <c r="L307" s="3">
        <v>588</v>
      </c>
      <c r="M307" s="16">
        <v>4151</v>
      </c>
    </row>
    <row r="308" spans="1:13">
      <c r="A308" s="16">
        <v>307</v>
      </c>
      <c r="B308" s="16" t="s">
        <v>108</v>
      </c>
      <c r="C308" s="3" t="s">
        <v>757</v>
      </c>
      <c r="D308" s="16" t="s">
        <v>392</v>
      </c>
      <c r="E308" s="3" t="s">
        <v>953</v>
      </c>
      <c r="F308" s="16">
        <v>0</v>
      </c>
      <c r="G308" s="16">
        <v>0</v>
      </c>
      <c r="H308" s="16">
        <v>2811</v>
      </c>
      <c r="I308" s="16">
        <v>0</v>
      </c>
      <c r="J308" s="16">
        <v>4948</v>
      </c>
      <c r="K308" s="3">
        <v>10410</v>
      </c>
      <c r="L308" s="3">
        <v>817</v>
      </c>
      <c r="M308" s="16">
        <v>1283</v>
      </c>
    </row>
    <row r="309" spans="1:13">
      <c r="A309" s="16">
        <v>308</v>
      </c>
      <c r="B309" s="16" t="s">
        <v>108</v>
      </c>
      <c r="C309" s="3" t="s">
        <v>757</v>
      </c>
      <c r="D309" s="16" t="s">
        <v>393</v>
      </c>
      <c r="E309" s="3" t="s">
        <v>762</v>
      </c>
      <c r="F309" s="16">
        <v>0</v>
      </c>
      <c r="G309" s="16">
        <v>0</v>
      </c>
      <c r="H309" s="16">
        <v>99814</v>
      </c>
      <c r="I309" s="16">
        <v>0</v>
      </c>
      <c r="J309" s="16">
        <v>41830</v>
      </c>
      <c r="K309" s="3">
        <v>133112</v>
      </c>
      <c r="L309" s="3">
        <v>1553</v>
      </c>
      <c r="M309" s="16">
        <v>8059</v>
      </c>
    </row>
    <row r="310" spans="1:13">
      <c r="A310" s="16">
        <v>309</v>
      </c>
      <c r="B310" s="16" t="s">
        <v>108</v>
      </c>
      <c r="C310" s="3" t="s">
        <v>757</v>
      </c>
      <c r="D310" s="16" t="s">
        <v>394</v>
      </c>
      <c r="E310" s="3" t="s">
        <v>763</v>
      </c>
      <c r="F310" s="16">
        <v>0</v>
      </c>
      <c r="G310" s="16">
        <v>0</v>
      </c>
      <c r="H310" s="16">
        <v>2558</v>
      </c>
      <c r="I310" s="16">
        <v>0</v>
      </c>
      <c r="J310" s="16">
        <v>1598</v>
      </c>
      <c r="K310" s="3">
        <v>6901</v>
      </c>
      <c r="L310" s="3">
        <v>204</v>
      </c>
      <c r="M310" s="16">
        <v>276</v>
      </c>
    </row>
    <row r="311" spans="1:13">
      <c r="A311" s="16">
        <v>310</v>
      </c>
      <c r="B311" s="16" t="s">
        <v>108</v>
      </c>
      <c r="C311" s="3" t="s">
        <v>757</v>
      </c>
      <c r="D311" s="16" t="s">
        <v>395</v>
      </c>
      <c r="E311" s="3" t="s">
        <v>946</v>
      </c>
      <c r="F311" s="16">
        <v>0</v>
      </c>
      <c r="G311" s="16">
        <v>0</v>
      </c>
      <c r="H311" s="16">
        <v>22431</v>
      </c>
      <c r="I311" s="16">
        <v>0</v>
      </c>
      <c r="J311" s="16">
        <v>13210</v>
      </c>
      <c r="K311" s="3">
        <v>92129</v>
      </c>
      <c r="L311" s="3">
        <v>890</v>
      </c>
      <c r="M311" s="16">
        <v>4427</v>
      </c>
    </row>
    <row r="312" spans="1:13">
      <c r="A312" s="16">
        <v>311</v>
      </c>
      <c r="B312" s="16" t="s">
        <v>109</v>
      </c>
      <c r="C312" s="3" t="s">
        <v>764</v>
      </c>
      <c r="D312" s="16" t="s">
        <v>396</v>
      </c>
      <c r="E312" s="3" t="s">
        <v>765</v>
      </c>
      <c r="F312" s="16">
        <v>0</v>
      </c>
      <c r="G312" s="16">
        <v>0</v>
      </c>
      <c r="H312" s="16">
        <v>2199</v>
      </c>
      <c r="I312" s="16">
        <v>0</v>
      </c>
      <c r="J312" s="16">
        <v>9212</v>
      </c>
      <c r="K312" s="3">
        <v>3375</v>
      </c>
      <c r="L312" s="3">
        <v>655</v>
      </c>
      <c r="M312" s="16">
        <v>1482</v>
      </c>
    </row>
    <row r="313" spans="1:13">
      <c r="A313" s="16">
        <v>312</v>
      </c>
      <c r="B313" s="16" t="s">
        <v>110</v>
      </c>
      <c r="C313" s="3" t="s">
        <v>766</v>
      </c>
      <c r="D313" s="16" t="s">
        <v>397</v>
      </c>
      <c r="E313" s="3" t="s">
        <v>767</v>
      </c>
      <c r="F313" s="16">
        <v>0</v>
      </c>
      <c r="G313" s="16">
        <v>0</v>
      </c>
      <c r="H313" s="16">
        <v>2345</v>
      </c>
      <c r="I313" s="16">
        <v>0</v>
      </c>
      <c r="J313" s="16">
        <v>3263</v>
      </c>
      <c r="K313" s="3">
        <v>7838</v>
      </c>
      <c r="L313" s="3">
        <v>408</v>
      </c>
      <c r="M313" s="16">
        <v>792</v>
      </c>
    </row>
    <row r="314" spans="1:13">
      <c r="A314" s="16">
        <v>313</v>
      </c>
      <c r="B314" s="16" t="s">
        <v>111</v>
      </c>
      <c r="C314" s="3" t="s">
        <v>768</v>
      </c>
      <c r="D314" s="16" t="s">
        <v>398</v>
      </c>
      <c r="E314" s="3" t="s">
        <v>769</v>
      </c>
      <c r="F314" s="16">
        <v>0</v>
      </c>
      <c r="G314" s="16">
        <v>0</v>
      </c>
      <c r="H314" s="16">
        <v>1610</v>
      </c>
      <c r="I314" s="16">
        <v>0</v>
      </c>
      <c r="J314" s="16">
        <v>5644</v>
      </c>
      <c r="K314" s="3">
        <v>2078</v>
      </c>
      <c r="L314" s="3">
        <v>266</v>
      </c>
      <c r="M314" s="16">
        <v>919</v>
      </c>
    </row>
    <row r="315" spans="1:13">
      <c r="A315" s="16">
        <v>314</v>
      </c>
      <c r="B315" s="16" t="s">
        <v>112</v>
      </c>
      <c r="C315" s="3" t="s">
        <v>770</v>
      </c>
      <c r="D315" s="16" t="s">
        <v>399</v>
      </c>
      <c r="E315" s="3" t="s">
        <v>771</v>
      </c>
      <c r="F315" s="16">
        <v>0</v>
      </c>
      <c r="G315" s="16">
        <v>0</v>
      </c>
      <c r="H315" s="16">
        <v>1349</v>
      </c>
      <c r="I315" s="16">
        <v>0</v>
      </c>
      <c r="J315" s="16">
        <v>4987</v>
      </c>
      <c r="K315" s="3">
        <v>3959</v>
      </c>
      <c r="L315" s="3">
        <v>300</v>
      </c>
      <c r="M315" s="16">
        <v>926</v>
      </c>
    </row>
    <row r="316" spans="1:13">
      <c r="A316" s="16">
        <v>315</v>
      </c>
      <c r="B316" s="16" t="s">
        <v>113</v>
      </c>
      <c r="C316" s="3" t="s">
        <v>772</v>
      </c>
      <c r="D316" s="16" t="s">
        <v>400</v>
      </c>
      <c r="E316" s="3" t="s">
        <v>773</v>
      </c>
      <c r="F316" s="16">
        <v>0</v>
      </c>
      <c r="G316" s="16">
        <v>0</v>
      </c>
      <c r="H316" s="16">
        <v>520</v>
      </c>
      <c r="I316" s="16">
        <v>0</v>
      </c>
      <c r="J316" s="16">
        <v>1638</v>
      </c>
      <c r="K316" s="3">
        <v>972</v>
      </c>
      <c r="L316" s="3">
        <v>61</v>
      </c>
      <c r="M316" s="16">
        <v>249</v>
      </c>
    </row>
    <row r="317" spans="1:13">
      <c r="A317" s="16">
        <v>316</v>
      </c>
      <c r="B317" s="16" t="s">
        <v>114</v>
      </c>
      <c r="C317" s="3" t="s">
        <v>774</v>
      </c>
      <c r="D317" s="16" t="s">
        <v>401</v>
      </c>
      <c r="E317" s="3" t="s">
        <v>775</v>
      </c>
      <c r="F317" s="16">
        <v>0</v>
      </c>
      <c r="G317" s="16">
        <v>0</v>
      </c>
      <c r="H317" s="16">
        <v>1344</v>
      </c>
      <c r="I317" s="16">
        <v>0</v>
      </c>
      <c r="J317" s="16">
        <v>1621</v>
      </c>
      <c r="K317" s="3">
        <v>1281</v>
      </c>
      <c r="L317" s="3">
        <v>113</v>
      </c>
      <c r="M317" s="16">
        <v>309</v>
      </c>
    </row>
    <row r="318" spans="1:13">
      <c r="A318" s="16">
        <v>317</v>
      </c>
      <c r="B318" s="16" t="s">
        <v>115</v>
      </c>
      <c r="C318" s="3" t="s">
        <v>776</v>
      </c>
      <c r="D318" s="16" t="s">
        <v>402</v>
      </c>
      <c r="E318" s="3" t="s">
        <v>777</v>
      </c>
      <c r="F318" s="16">
        <v>0</v>
      </c>
      <c r="G318" s="16">
        <v>0</v>
      </c>
      <c r="H318" s="16">
        <v>986</v>
      </c>
      <c r="I318" s="16">
        <v>0</v>
      </c>
      <c r="J318" s="16">
        <v>4174</v>
      </c>
      <c r="K318" s="3">
        <v>1412</v>
      </c>
      <c r="L318" s="3">
        <v>254</v>
      </c>
      <c r="M318" s="16">
        <v>800</v>
      </c>
    </row>
    <row r="319" spans="1:13">
      <c r="A319" s="16">
        <v>318</v>
      </c>
      <c r="B319" s="16" t="s">
        <v>116</v>
      </c>
      <c r="C319" s="3" t="s">
        <v>778</v>
      </c>
      <c r="D319" s="16" t="s">
        <v>403</v>
      </c>
      <c r="E319" s="3" t="s">
        <v>779</v>
      </c>
      <c r="F319" s="16">
        <v>0</v>
      </c>
      <c r="G319" s="16">
        <v>0</v>
      </c>
      <c r="H319" s="16">
        <v>1006</v>
      </c>
      <c r="I319" s="16">
        <v>0</v>
      </c>
      <c r="J319" s="16">
        <v>1386</v>
      </c>
      <c r="K319" s="3">
        <v>1570</v>
      </c>
      <c r="L319" s="3">
        <v>103</v>
      </c>
      <c r="M319" s="16">
        <v>278</v>
      </c>
    </row>
    <row r="320" spans="1:13">
      <c r="A320" s="16">
        <v>319</v>
      </c>
      <c r="B320" s="16" t="s">
        <v>117</v>
      </c>
      <c r="C320" s="3" t="s">
        <v>780</v>
      </c>
      <c r="D320" s="16" t="s">
        <v>404</v>
      </c>
      <c r="E320" s="3" t="s">
        <v>781</v>
      </c>
      <c r="F320" s="16">
        <v>0</v>
      </c>
      <c r="G320" s="16">
        <v>0</v>
      </c>
      <c r="H320" s="16">
        <v>54</v>
      </c>
      <c r="I320" s="16">
        <v>0</v>
      </c>
      <c r="J320" s="16">
        <v>7</v>
      </c>
      <c r="K320" s="3">
        <v>17</v>
      </c>
      <c r="L320" s="3">
        <v>0</v>
      </c>
      <c r="M320" s="16">
        <v>2</v>
      </c>
    </row>
    <row r="321" spans="1:13">
      <c r="A321" s="16">
        <v>320</v>
      </c>
      <c r="B321" s="16" t="s">
        <v>118</v>
      </c>
      <c r="C321" s="3" t="s">
        <v>782</v>
      </c>
      <c r="D321" s="16" t="s">
        <v>405</v>
      </c>
      <c r="E321" s="3" t="s">
        <v>954</v>
      </c>
      <c r="F321" s="16">
        <v>0</v>
      </c>
      <c r="G321" s="16">
        <v>0</v>
      </c>
      <c r="H321" s="16">
        <v>10210</v>
      </c>
      <c r="I321" s="16">
        <v>0</v>
      </c>
      <c r="J321" s="16">
        <v>24295</v>
      </c>
      <c r="K321" s="3">
        <v>18601</v>
      </c>
      <c r="L321" s="3">
        <v>4611</v>
      </c>
      <c r="M321" s="16">
        <v>5555</v>
      </c>
    </row>
    <row r="322" spans="1:13">
      <c r="A322" s="16">
        <v>321</v>
      </c>
      <c r="B322" s="16" t="s">
        <v>119</v>
      </c>
      <c r="C322" s="3" t="s">
        <v>783</v>
      </c>
      <c r="D322" s="16" t="s">
        <v>406</v>
      </c>
      <c r="E322" s="3" t="s">
        <v>784</v>
      </c>
      <c r="F322" s="16">
        <v>0</v>
      </c>
      <c r="G322" s="16">
        <v>0</v>
      </c>
      <c r="H322" s="16">
        <v>46523</v>
      </c>
      <c r="I322" s="16">
        <v>0</v>
      </c>
      <c r="J322" s="16">
        <v>89909</v>
      </c>
      <c r="K322" s="3">
        <v>134370</v>
      </c>
      <c r="L322" s="3">
        <v>24695</v>
      </c>
      <c r="M322" s="16">
        <v>20298</v>
      </c>
    </row>
    <row r="323" spans="1:13">
      <c r="A323" s="16">
        <v>322</v>
      </c>
      <c r="B323" s="16" t="s">
        <v>120</v>
      </c>
      <c r="C323" s="3" t="s">
        <v>955</v>
      </c>
      <c r="D323" s="16" t="s">
        <v>407</v>
      </c>
      <c r="E323" s="3" t="s">
        <v>785</v>
      </c>
      <c r="F323" s="16">
        <v>0</v>
      </c>
      <c r="G323" s="16">
        <v>0</v>
      </c>
      <c r="H323" s="16">
        <v>33093</v>
      </c>
      <c r="I323" s="16">
        <v>0</v>
      </c>
      <c r="J323" s="16">
        <v>63587</v>
      </c>
      <c r="K323" s="3">
        <v>112692</v>
      </c>
      <c r="L323" s="3">
        <v>10043</v>
      </c>
      <c r="M323" s="16">
        <v>16683</v>
      </c>
    </row>
    <row r="324" spans="1:13">
      <c r="A324" s="16">
        <v>323</v>
      </c>
      <c r="B324" s="16" t="s">
        <v>121</v>
      </c>
      <c r="C324" s="3" t="s">
        <v>786</v>
      </c>
      <c r="D324" s="16" t="s">
        <v>408</v>
      </c>
      <c r="E324" s="3" t="s">
        <v>787</v>
      </c>
      <c r="F324" s="16">
        <v>0</v>
      </c>
      <c r="G324" s="16">
        <v>0</v>
      </c>
      <c r="H324" s="16">
        <v>44922</v>
      </c>
      <c r="I324" s="16">
        <v>0</v>
      </c>
      <c r="J324" s="16">
        <v>147334</v>
      </c>
      <c r="K324" s="3">
        <v>132096</v>
      </c>
      <c r="L324" s="3">
        <v>16226</v>
      </c>
      <c r="M324" s="16">
        <v>32909</v>
      </c>
    </row>
    <row r="325" spans="1:13">
      <c r="A325" s="16">
        <v>324</v>
      </c>
      <c r="B325" s="16" t="s">
        <v>122</v>
      </c>
      <c r="C325" s="3" t="s">
        <v>956</v>
      </c>
      <c r="D325" s="16" t="s">
        <v>409</v>
      </c>
      <c r="E325" s="3" t="s">
        <v>956</v>
      </c>
      <c r="F325" s="16">
        <v>0</v>
      </c>
      <c r="G325" s="16">
        <v>0</v>
      </c>
      <c r="H325" s="16">
        <v>20478</v>
      </c>
      <c r="I325" s="16">
        <v>0</v>
      </c>
      <c r="J325" s="16">
        <v>86092</v>
      </c>
      <c r="K325" s="3">
        <v>60286</v>
      </c>
      <c r="L325" s="3">
        <v>17321</v>
      </c>
      <c r="M325" s="16">
        <v>16573</v>
      </c>
    </row>
    <row r="326" spans="1:13">
      <c r="A326" s="16">
        <v>325</v>
      </c>
      <c r="B326" s="16" t="s">
        <v>123</v>
      </c>
      <c r="C326" s="3" t="s">
        <v>957</v>
      </c>
      <c r="D326" s="16" t="s">
        <v>410</v>
      </c>
      <c r="E326" s="3" t="s">
        <v>958</v>
      </c>
      <c r="F326" s="16">
        <v>0</v>
      </c>
      <c r="G326" s="16">
        <v>0</v>
      </c>
      <c r="H326" s="16">
        <v>85</v>
      </c>
      <c r="I326" s="16">
        <v>0</v>
      </c>
      <c r="J326" s="16">
        <v>11</v>
      </c>
      <c r="K326" s="3">
        <v>12</v>
      </c>
      <c r="L326" s="3">
        <v>0</v>
      </c>
      <c r="M326" s="16">
        <v>0</v>
      </c>
    </row>
    <row r="327" spans="1:13">
      <c r="A327" s="16">
        <v>326</v>
      </c>
      <c r="B327" s="16" t="s">
        <v>124</v>
      </c>
      <c r="C327" s="3" t="s">
        <v>959</v>
      </c>
      <c r="D327" s="16" t="s">
        <v>411</v>
      </c>
      <c r="E327" s="3" t="s">
        <v>959</v>
      </c>
      <c r="F327" s="16">
        <v>0</v>
      </c>
      <c r="G327" s="16">
        <v>0</v>
      </c>
      <c r="H327" s="16">
        <v>33</v>
      </c>
      <c r="I327" s="16">
        <v>33</v>
      </c>
      <c r="J327" s="16">
        <v>0</v>
      </c>
      <c r="K327" s="3">
        <v>0</v>
      </c>
      <c r="L327" s="3">
        <v>0</v>
      </c>
      <c r="M327" s="16">
        <v>0</v>
      </c>
    </row>
    <row r="328" spans="1:13">
      <c r="A328" s="16">
        <v>327</v>
      </c>
      <c r="B328" s="52" t="s">
        <v>906</v>
      </c>
      <c r="C328" s="3" t="s">
        <v>820</v>
      </c>
      <c r="D328" s="52" t="s">
        <v>912</v>
      </c>
      <c r="E328" s="3" t="s">
        <v>820</v>
      </c>
      <c r="F328" s="53">
        <v>0</v>
      </c>
      <c r="G328" s="16">
        <v>0</v>
      </c>
      <c r="H328" s="16">
        <v>2</v>
      </c>
      <c r="I328" s="16">
        <v>0</v>
      </c>
      <c r="J328" s="16">
        <v>0</v>
      </c>
      <c r="K328" s="3">
        <v>0</v>
      </c>
      <c r="L328" s="3">
        <v>0</v>
      </c>
      <c r="M328" s="16">
        <v>0</v>
      </c>
    </row>
    <row r="329" spans="1:13">
      <c r="A329" s="16">
        <v>328</v>
      </c>
      <c r="B329" s="16" t="s">
        <v>125</v>
      </c>
      <c r="C329" s="3" t="s">
        <v>788</v>
      </c>
      <c r="D329" s="16" t="s">
        <v>412</v>
      </c>
      <c r="E329" s="3" t="s">
        <v>789</v>
      </c>
      <c r="F329" s="16">
        <v>0</v>
      </c>
      <c r="G329" s="16">
        <v>0</v>
      </c>
      <c r="H329" s="16">
        <v>2</v>
      </c>
      <c r="I329" s="16">
        <v>0</v>
      </c>
      <c r="J329" s="16">
        <v>188</v>
      </c>
      <c r="K329" s="3">
        <v>7</v>
      </c>
      <c r="L329" s="3">
        <v>38</v>
      </c>
      <c r="M329" s="16">
        <v>45</v>
      </c>
    </row>
    <row r="330" spans="1:13">
      <c r="A330" s="16">
        <v>329</v>
      </c>
      <c r="B330" s="16" t="s">
        <v>126</v>
      </c>
      <c r="C330" s="3" t="s">
        <v>960</v>
      </c>
      <c r="D330" s="16" t="s">
        <v>413</v>
      </c>
      <c r="E330" s="3" t="s">
        <v>961</v>
      </c>
      <c r="F330" s="16">
        <v>0</v>
      </c>
      <c r="G330" s="16">
        <v>0</v>
      </c>
      <c r="H330" s="16">
        <v>4</v>
      </c>
      <c r="I330" s="16">
        <v>4</v>
      </c>
      <c r="J330" s="16">
        <v>0</v>
      </c>
      <c r="K330" s="3">
        <v>0</v>
      </c>
      <c r="L330" s="3">
        <v>0</v>
      </c>
      <c r="M330" s="16">
        <v>0</v>
      </c>
    </row>
    <row r="331" spans="1:13">
      <c r="A331" s="16">
        <v>330</v>
      </c>
      <c r="B331" s="16" t="s">
        <v>127</v>
      </c>
      <c r="C331" s="3" t="s">
        <v>962</v>
      </c>
      <c r="D331" s="16" t="s">
        <v>414</v>
      </c>
      <c r="E331" s="3" t="s">
        <v>963</v>
      </c>
      <c r="F331" s="16">
        <v>0</v>
      </c>
      <c r="G331" s="16">
        <v>0</v>
      </c>
      <c r="H331" s="16">
        <v>5892</v>
      </c>
      <c r="I331" s="16">
        <v>0</v>
      </c>
      <c r="J331" s="16">
        <v>13831</v>
      </c>
      <c r="K331" s="3">
        <v>6208</v>
      </c>
      <c r="L331" s="3">
        <v>6278</v>
      </c>
      <c r="M331" s="16">
        <v>395</v>
      </c>
    </row>
    <row r="332" spans="1:13">
      <c r="A332" s="16">
        <v>331</v>
      </c>
      <c r="B332" s="16" t="s">
        <v>127</v>
      </c>
      <c r="C332" s="3" t="s">
        <v>962</v>
      </c>
      <c r="D332" s="16" t="s">
        <v>415</v>
      </c>
      <c r="E332" s="3" t="s">
        <v>964</v>
      </c>
      <c r="F332" s="16">
        <v>0</v>
      </c>
      <c r="G332" s="16">
        <v>0</v>
      </c>
      <c r="H332" s="16">
        <v>1065</v>
      </c>
      <c r="I332" s="16">
        <v>0</v>
      </c>
      <c r="J332" s="16">
        <v>5557</v>
      </c>
      <c r="K332" s="3">
        <v>2501</v>
      </c>
      <c r="L332" s="3">
        <v>99</v>
      </c>
      <c r="M332" s="16">
        <v>2072</v>
      </c>
    </row>
    <row r="333" spans="1:13">
      <c r="A333" s="16">
        <v>332</v>
      </c>
      <c r="B333" s="16" t="s">
        <v>128</v>
      </c>
      <c r="C333" s="3" t="s">
        <v>965</v>
      </c>
      <c r="D333" s="16" t="s">
        <v>416</v>
      </c>
      <c r="E333" s="3" t="s">
        <v>965</v>
      </c>
      <c r="F333" s="16">
        <v>0</v>
      </c>
      <c r="G333" s="16">
        <v>0</v>
      </c>
      <c r="H333" s="16">
        <v>318</v>
      </c>
      <c r="I333" s="16">
        <v>0</v>
      </c>
      <c r="J333" s="16">
        <v>1058</v>
      </c>
      <c r="K333" s="3">
        <v>1197</v>
      </c>
      <c r="L333" s="3">
        <v>127</v>
      </c>
      <c r="M333" s="16">
        <v>288</v>
      </c>
    </row>
    <row r="334" spans="1:13">
      <c r="A334" s="16">
        <v>333</v>
      </c>
      <c r="B334" s="16" t="s">
        <v>129</v>
      </c>
      <c r="C334" s="3" t="s">
        <v>966</v>
      </c>
      <c r="D334" s="16" t="s">
        <v>417</v>
      </c>
      <c r="E334" s="3" t="s">
        <v>967</v>
      </c>
      <c r="F334" s="16">
        <v>0</v>
      </c>
      <c r="G334" s="16">
        <v>0</v>
      </c>
      <c r="H334" s="16">
        <v>114</v>
      </c>
      <c r="I334" s="16">
        <v>43</v>
      </c>
      <c r="J334" s="16">
        <v>35</v>
      </c>
      <c r="K334" s="3">
        <v>168</v>
      </c>
      <c r="L334" s="3">
        <v>3</v>
      </c>
      <c r="M334" s="16">
        <v>6</v>
      </c>
    </row>
    <row r="335" spans="1:13">
      <c r="A335" s="16">
        <v>334</v>
      </c>
      <c r="B335" s="16" t="s">
        <v>903</v>
      </c>
      <c r="C335" s="3" t="s">
        <v>904</v>
      </c>
      <c r="D335" s="16" t="s">
        <v>905</v>
      </c>
      <c r="E335" s="3" t="s">
        <v>904</v>
      </c>
      <c r="F335" s="16">
        <v>0</v>
      </c>
      <c r="G335" s="16">
        <v>0</v>
      </c>
      <c r="H335" s="16">
        <v>38</v>
      </c>
      <c r="I335" s="16">
        <v>0</v>
      </c>
      <c r="J335" s="16">
        <v>21</v>
      </c>
      <c r="K335" s="3">
        <v>72</v>
      </c>
      <c r="L335" s="3">
        <v>3</v>
      </c>
      <c r="M335" s="16">
        <v>3</v>
      </c>
    </row>
    <row r="336" spans="1:13">
      <c r="A336" s="16">
        <v>335</v>
      </c>
      <c r="B336" s="16" t="s">
        <v>130</v>
      </c>
      <c r="C336" s="3" t="s">
        <v>968</v>
      </c>
      <c r="D336" s="16" t="s">
        <v>418</v>
      </c>
      <c r="E336" s="3" t="s">
        <v>968</v>
      </c>
      <c r="F336" s="16">
        <v>0</v>
      </c>
      <c r="G336" s="16">
        <v>0</v>
      </c>
      <c r="H336" s="16">
        <v>23</v>
      </c>
      <c r="I336" s="16">
        <v>23</v>
      </c>
      <c r="J336" s="16">
        <v>0</v>
      </c>
      <c r="K336" s="3">
        <v>0</v>
      </c>
      <c r="L336" s="3">
        <v>0</v>
      </c>
      <c r="M336" s="16">
        <v>0</v>
      </c>
    </row>
    <row r="337" spans="1:13">
      <c r="A337" s="16">
        <v>336</v>
      </c>
      <c r="B337" s="16" t="s">
        <v>131</v>
      </c>
      <c r="C337" s="3" t="s">
        <v>790</v>
      </c>
      <c r="D337" s="16" t="s">
        <v>419</v>
      </c>
      <c r="E337" s="3" t="s">
        <v>791</v>
      </c>
      <c r="F337" s="16">
        <v>0</v>
      </c>
      <c r="G337" s="16">
        <v>0</v>
      </c>
      <c r="H337" s="16">
        <v>630</v>
      </c>
      <c r="I337" s="16">
        <v>630</v>
      </c>
      <c r="J337" s="16">
        <v>0</v>
      </c>
      <c r="K337" s="3">
        <v>1059</v>
      </c>
      <c r="L337" s="3">
        <v>0</v>
      </c>
      <c r="M337" s="16">
        <v>0</v>
      </c>
    </row>
    <row r="338" spans="1:13">
      <c r="A338" s="16">
        <v>337</v>
      </c>
      <c r="B338" s="16" t="s">
        <v>132</v>
      </c>
      <c r="C338" s="3" t="s">
        <v>969</v>
      </c>
      <c r="D338" s="16" t="s">
        <v>420</v>
      </c>
      <c r="E338" s="3" t="s">
        <v>792</v>
      </c>
      <c r="F338" s="16">
        <v>0</v>
      </c>
      <c r="G338" s="16">
        <v>0</v>
      </c>
      <c r="H338" s="16">
        <v>532</v>
      </c>
      <c r="I338" s="16">
        <v>0</v>
      </c>
      <c r="J338" s="16">
        <v>62049</v>
      </c>
      <c r="K338" s="3">
        <v>261</v>
      </c>
      <c r="L338" s="3">
        <v>20897</v>
      </c>
      <c r="M338" s="16">
        <v>4508</v>
      </c>
    </row>
    <row r="339" spans="1:13">
      <c r="A339" s="16">
        <v>338</v>
      </c>
      <c r="B339" s="16" t="s">
        <v>133</v>
      </c>
      <c r="C339" s="3" t="s">
        <v>970</v>
      </c>
      <c r="D339" s="16" t="s">
        <v>421</v>
      </c>
      <c r="E339" s="3" t="s">
        <v>970</v>
      </c>
      <c r="F339" s="16">
        <v>0</v>
      </c>
      <c r="G339" s="16">
        <v>0</v>
      </c>
      <c r="H339" s="16">
        <v>34279</v>
      </c>
      <c r="I339" s="16">
        <v>0</v>
      </c>
      <c r="J339" s="16">
        <v>7683</v>
      </c>
      <c r="K339" s="3">
        <v>20602</v>
      </c>
      <c r="L339" s="3">
        <v>353</v>
      </c>
      <c r="M339" s="16">
        <v>1231</v>
      </c>
    </row>
    <row r="340" spans="1:13">
      <c r="A340" s="16">
        <v>339</v>
      </c>
      <c r="B340" s="16" t="s">
        <v>134</v>
      </c>
      <c r="C340" s="3" t="s">
        <v>793</v>
      </c>
      <c r="D340" s="16" t="s">
        <v>422</v>
      </c>
      <c r="E340" s="3" t="s">
        <v>794</v>
      </c>
      <c r="F340" s="16">
        <v>0</v>
      </c>
      <c r="G340" s="16">
        <v>0</v>
      </c>
      <c r="H340" s="16">
        <v>662</v>
      </c>
      <c r="I340" s="16">
        <v>0</v>
      </c>
      <c r="J340" s="16">
        <v>450</v>
      </c>
      <c r="K340" s="3">
        <v>1020</v>
      </c>
      <c r="L340" s="3">
        <v>64</v>
      </c>
      <c r="M340" s="16">
        <v>111</v>
      </c>
    </row>
    <row r="341" spans="1:13">
      <c r="A341" s="16">
        <v>340</v>
      </c>
      <c r="B341" s="16" t="s">
        <v>135</v>
      </c>
      <c r="C341" s="3" t="s">
        <v>971</v>
      </c>
      <c r="D341" s="16" t="s">
        <v>423</v>
      </c>
      <c r="E341" s="3" t="s">
        <v>795</v>
      </c>
      <c r="F341" s="16">
        <v>0</v>
      </c>
      <c r="G341" s="16">
        <v>0</v>
      </c>
      <c r="H341" s="16">
        <v>562</v>
      </c>
      <c r="I341" s="16">
        <v>562</v>
      </c>
      <c r="J341" s="16">
        <v>0</v>
      </c>
      <c r="K341" s="3">
        <v>63</v>
      </c>
      <c r="L341" s="3">
        <v>0</v>
      </c>
      <c r="M341" s="16">
        <v>0</v>
      </c>
    </row>
    <row r="342" spans="1:13">
      <c r="A342" s="16">
        <v>341</v>
      </c>
      <c r="B342" s="16" t="s">
        <v>135</v>
      </c>
      <c r="C342" s="3" t="s">
        <v>971</v>
      </c>
      <c r="D342" s="16" t="s">
        <v>424</v>
      </c>
      <c r="E342" s="3" t="s">
        <v>796</v>
      </c>
      <c r="F342" s="16">
        <v>0</v>
      </c>
      <c r="G342" s="16">
        <v>0</v>
      </c>
      <c r="H342" s="16">
        <v>1844</v>
      </c>
      <c r="I342" s="16">
        <v>1844</v>
      </c>
      <c r="J342" s="16">
        <v>0</v>
      </c>
      <c r="K342" s="3">
        <v>1135</v>
      </c>
      <c r="L342" s="3">
        <v>0</v>
      </c>
      <c r="M342" s="16">
        <v>0</v>
      </c>
    </row>
    <row r="343" spans="1:13">
      <c r="A343" s="16">
        <v>342</v>
      </c>
      <c r="B343" s="16" t="s">
        <v>135</v>
      </c>
      <c r="C343" s="3" t="s">
        <v>971</v>
      </c>
      <c r="D343" s="16" t="s">
        <v>425</v>
      </c>
      <c r="E343" s="3" t="s">
        <v>797</v>
      </c>
      <c r="F343" s="16">
        <v>0</v>
      </c>
      <c r="G343" s="16">
        <v>0</v>
      </c>
      <c r="H343" s="16">
        <v>1</v>
      </c>
      <c r="I343" s="16">
        <v>1</v>
      </c>
      <c r="J343" s="16">
        <v>0</v>
      </c>
      <c r="K343" s="3">
        <v>4</v>
      </c>
      <c r="L343" s="3">
        <v>0</v>
      </c>
      <c r="M343" s="16">
        <v>0</v>
      </c>
    </row>
    <row r="344" spans="1:13">
      <c r="A344" s="16">
        <v>343</v>
      </c>
      <c r="B344" s="16" t="s">
        <v>135</v>
      </c>
      <c r="C344" s="3" t="s">
        <v>971</v>
      </c>
      <c r="D344" s="16" t="s">
        <v>426</v>
      </c>
      <c r="E344" s="3" t="s">
        <v>972</v>
      </c>
      <c r="F344" s="16">
        <v>0</v>
      </c>
      <c r="G344" s="16">
        <v>0</v>
      </c>
      <c r="H344" s="16">
        <v>958</v>
      </c>
      <c r="I344" s="16">
        <v>958</v>
      </c>
      <c r="J344" s="16">
        <v>0</v>
      </c>
      <c r="K344" s="3">
        <v>63</v>
      </c>
      <c r="L344" s="3">
        <v>0</v>
      </c>
      <c r="M344" s="16">
        <v>0</v>
      </c>
    </row>
    <row r="345" spans="1:13">
      <c r="A345" s="16">
        <v>344</v>
      </c>
      <c r="B345" s="16" t="s">
        <v>135</v>
      </c>
      <c r="C345" s="3" t="s">
        <v>971</v>
      </c>
      <c r="D345" s="16" t="s">
        <v>427</v>
      </c>
      <c r="E345" s="3" t="s">
        <v>798</v>
      </c>
      <c r="F345" s="16">
        <v>0</v>
      </c>
      <c r="G345" s="16">
        <v>0</v>
      </c>
      <c r="H345" s="16">
        <v>60</v>
      </c>
      <c r="I345" s="16">
        <v>60</v>
      </c>
      <c r="J345" s="16">
        <v>0</v>
      </c>
      <c r="K345" s="3">
        <v>0</v>
      </c>
      <c r="L345" s="3">
        <v>0</v>
      </c>
      <c r="M345" s="16">
        <v>0</v>
      </c>
    </row>
    <row r="346" spans="1:13">
      <c r="A346" s="16">
        <v>345</v>
      </c>
      <c r="B346" s="16" t="s">
        <v>135</v>
      </c>
      <c r="C346" s="3" t="s">
        <v>971</v>
      </c>
      <c r="D346" s="16" t="s">
        <v>428</v>
      </c>
      <c r="E346" s="3" t="s">
        <v>973</v>
      </c>
      <c r="F346" s="16">
        <v>0</v>
      </c>
      <c r="G346" s="16">
        <v>0</v>
      </c>
      <c r="H346" s="16">
        <v>888</v>
      </c>
      <c r="I346" s="16">
        <v>888</v>
      </c>
      <c r="J346" s="16">
        <v>0</v>
      </c>
      <c r="K346" s="3">
        <v>268</v>
      </c>
      <c r="L346" s="3">
        <v>0</v>
      </c>
      <c r="M346" s="16">
        <v>0</v>
      </c>
    </row>
    <row r="347" spans="1:13">
      <c r="A347" s="16">
        <v>346</v>
      </c>
      <c r="B347" s="16" t="s">
        <v>135</v>
      </c>
      <c r="C347" s="3" t="s">
        <v>971</v>
      </c>
      <c r="D347" s="16" t="s">
        <v>429</v>
      </c>
      <c r="E347" s="3" t="s">
        <v>799</v>
      </c>
      <c r="F347" s="16">
        <v>0</v>
      </c>
      <c r="G347" s="16">
        <v>0</v>
      </c>
      <c r="H347" s="16">
        <v>326</v>
      </c>
      <c r="I347" s="16">
        <v>326</v>
      </c>
      <c r="J347" s="16">
        <v>0</v>
      </c>
      <c r="K347" s="3">
        <v>29</v>
      </c>
      <c r="L347" s="3">
        <v>0</v>
      </c>
      <c r="M347" s="16">
        <v>0</v>
      </c>
    </row>
    <row r="348" spans="1:13">
      <c r="A348" s="16">
        <v>347</v>
      </c>
      <c r="B348" s="16" t="s">
        <v>135</v>
      </c>
      <c r="C348" s="3" t="s">
        <v>971</v>
      </c>
      <c r="D348" s="16" t="s">
        <v>430</v>
      </c>
      <c r="E348" s="3" t="s">
        <v>800</v>
      </c>
      <c r="F348" s="16">
        <v>0</v>
      </c>
      <c r="G348" s="16">
        <v>0</v>
      </c>
      <c r="H348" s="16">
        <v>394</v>
      </c>
      <c r="I348" s="16">
        <v>394</v>
      </c>
      <c r="J348" s="16">
        <v>0</v>
      </c>
      <c r="K348" s="3">
        <v>286</v>
      </c>
      <c r="L348" s="3">
        <v>0</v>
      </c>
      <c r="M348" s="16">
        <v>0</v>
      </c>
    </row>
    <row r="349" spans="1:13">
      <c r="A349" s="16">
        <v>348</v>
      </c>
      <c r="B349" s="16" t="s">
        <v>135</v>
      </c>
      <c r="C349" s="3" t="s">
        <v>971</v>
      </c>
      <c r="D349" s="16" t="s">
        <v>431</v>
      </c>
      <c r="E349" s="3" t="s">
        <v>801</v>
      </c>
      <c r="F349" s="16">
        <v>0</v>
      </c>
      <c r="G349" s="16">
        <v>0</v>
      </c>
      <c r="H349" s="16">
        <v>946</v>
      </c>
      <c r="I349" s="16">
        <v>946</v>
      </c>
      <c r="J349" s="16">
        <v>0</v>
      </c>
      <c r="K349" s="3">
        <v>76</v>
      </c>
      <c r="L349" s="3">
        <v>0</v>
      </c>
      <c r="M349" s="16">
        <v>0</v>
      </c>
    </row>
    <row r="350" spans="1:13">
      <c r="A350" s="16">
        <v>349</v>
      </c>
      <c r="B350" s="16" t="s">
        <v>135</v>
      </c>
      <c r="C350" s="3" t="s">
        <v>971</v>
      </c>
      <c r="D350" s="16" t="s">
        <v>432</v>
      </c>
      <c r="E350" s="3" t="s">
        <v>802</v>
      </c>
      <c r="F350" s="16">
        <v>0</v>
      </c>
      <c r="G350" s="16">
        <v>0</v>
      </c>
      <c r="H350" s="16">
        <v>457</v>
      </c>
      <c r="I350" s="16">
        <v>457</v>
      </c>
      <c r="J350" s="16">
        <v>0</v>
      </c>
      <c r="K350" s="3">
        <v>89</v>
      </c>
      <c r="L350" s="3">
        <v>0</v>
      </c>
      <c r="M350" s="16">
        <v>0</v>
      </c>
    </row>
    <row r="351" spans="1:13">
      <c r="A351" s="16">
        <v>350</v>
      </c>
      <c r="B351" s="16" t="s">
        <v>135</v>
      </c>
      <c r="C351" s="3" t="s">
        <v>971</v>
      </c>
      <c r="D351" s="16" t="s">
        <v>433</v>
      </c>
      <c r="E351" s="3" t="s">
        <v>803</v>
      </c>
      <c r="F351" s="16">
        <v>0</v>
      </c>
      <c r="G351" s="16">
        <v>0</v>
      </c>
      <c r="H351" s="16">
        <v>1458</v>
      </c>
      <c r="I351" s="16">
        <v>1458</v>
      </c>
      <c r="J351" s="16">
        <v>0</v>
      </c>
      <c r="K351" s="3">
        <v>114</v>
      </c>
      <c r="L351" s="3">
        <v>0</v>
      </c>
      <c r="M351" s="16">
        <v>0</v>
      </c>
    </row>
    <row r="352" spans="1:13">
      <c r="A352" s="16">
        <v>351</v>
      </c>
      <c r="B352" s="16" t="s">
        <v>135</v>
      </c>
      <c r="C352" s="3" t="s">
        <v>971</v>
      </c>
      <c r="D352" s="16" t="s">
        <v>434</v>
      </c>
      <c r="E352" s="3" t="s">
        <v>804</v>
      </c>
      <c r="F352" s="16">
        <v>0</v>
      </c>
      <c r="G352" s="16">
        <v>0</v>
      </c>
      <c r="H352" s="16">
        <v>189</v>
      </c>
      <c r="I352" s="16">
        <v>189</v>
      </c>
      <c r="J352" s="16">
        <v>0</v>
      </c>
      <c r="K352" s="3">
        <v>16</v>
      </c>
      <c r="L352" s="3">
        <v>0</v>
      </c>
      <c r="M352" s="16">
        <v>0</v>
      </c>
    </row>
    <row r="353" spans="1:13">
      <c r="A353" s="16">
        <v>352</v>
      </c>
      <c r="B353" s="16" t="s">
        <v>135</v>
      </c>
      <c r="C353" s="3" t="s">
        <v>971</v>
      </c>
      <c r="D353" s="16" t="s">
        <v>435</v>
      </c>
      <c r="E353" s="3" t="s">
        <v>805</v>
      </c>
      <c r="F353" s="16">
        <v>0</v>
      </c>
      <c r="G353" s="16">
        <v>0</v>
      </c>
      <c r="H353" s="16">
        <v>520</v>
      </c>
      <c r="I353" s="16">
        <v>520</v>
      </c>
      <c r="J353" s="16">
        <v>0</v>
      </c>
      <c r="K353" s="3">
        <v>166</v>
      </c>
      <c r="L353" s="3">
        <v>0</v>
      </c>
      <c r="M353" s="16">
        <v>0</v>
      </c>
    </row>
    <row r="354" spans="1:13">
      <c r="A354" s="16">
        <v>353</v>
      </c>
      <c r="B354" s="16" t="s">
        <v>135</v>
      </c>
      <c r="C354" s="3" t="s">
        <v>971</v>
      </c>
      <c r="D354" s="16" t="s">
        <v>436</v>
      </c>
      <c r="E354" s="3" t="s">
        <v>972</v>
      </c>
      <c r="F354" s="16">
        <v>0</v>
      </c>
      <c r="G354" s="16">
        <v>0</v>
      </c>
      <c r="H354" s="16">
        <v>757</v>
      </c>
      <c r="I354" s="16">
        <v>757</v>
      </c>
      <c r="J354" s="16">
        <v>0</v>
      </c>
      <c r="K354" s="3">
        <v>471</v>
      </c>
      <c r="L354" s="3">
        <v>0</v>
      </c>
      <c r="M354" s="16">
        <v>0</v>
      </c>
    </row>
    <row r="355" spans="1:13">
      <c r="A355" s="16">
        <v>354</v>
      </c>
      <c r="B355" s="16" t="s">
        <v>135</v>
      </c>
      <c r="C355" s="3" t="s">
        <v>971</v>
      </c>
      <c r="D355" s="16" t="s">
        <v>437</v>
      </c>
      <c r="E355" s="3" t="s">
        <v>806</v>
      </c>
      <c r="F355" s="16">
        <v>0</v>
      </c>
      <c r="G355" s="16">
        <v>0</v>
      </c>
      <c r="H355" s="16">
        <v>83</v>
      </c>
      <c r="I355" s="16">
        <v>83</v>
      </c>
      <c r="J355" s="16">
        <v>0</v>
      </c>
      <c r="K355" s="3">
        <v>4</v>
      </c>
      <c r="L355" s="3">
        <v>0</v>
      </c>
      <c r="M355" s="16">
        <v>0</v>
      </c>
    </row>
    <row r="356" spans="1:13">
      <c r="A356" s="16">
        <v>355</v>
      </c>
      <c r="B356" s="16" t="s">
        <v>136</v>
      </c>
      <c r="C356" s="3" t="s">
        <v>974</v>
      </c>
      <c r="D356" s="16" t="s">
        <v>438</v>
      </c>
      <c r="E356" s="3" t="s">
        <v>807</v>
      </c>
      <c r="F356" s="16">
        <v>0</v>
      </c>
      <c r="G356" s="16">
        <v>0</v>
      </c>
      <c r="H356" s="16">
        <v>701</v>
      </c>
      <c r="I356" s="16">
        <v>701</v>
      </c>
      <c r="J356" s="16">
        <v>0</v>
      </c>
      <c r="K356" s="3">
        <v>2</v>
      </c>
      <c r="L356" s="3">
        <v>0</v>
      </c>
      <c r="M356" s="16">
        <v>0</v>
      </c>
    </row>
    <row r="357" spans="1:13">
      <c r="A357" s="16">
        <v>356</v>
      </c>
      <c r="B357" s="16" t="s">
        <v>137</v>
      </c>
      <c r="C357" s="3" t="s">
        <v>975</v>
      </c>
      <c r="D357" s="16" t="s">
        <v>439</v>
      </c>
      <c r="E357" s="3" t="s">
        <v>975</v>
      </c>
      <c r="F357" s="16">
        <v>0</v>
      </c>
      <c r="G357" s="16">
        <v>0</v>
      </c>
      <c r="H357" s="16">
        <v>10361</v>
      </c>
      <c r="I357" s="16">
        <v>10361</v>
      </c>
      <c r="J357" s="16">
        <v>0</v>
      </c>
      <c r="K357" s="3">
        <v>29109</v>
      </c>
      <c r="L357" s="3">
        <v>0</v>
      </c>
      <c r="M357" s="16">
        <v>0</v>
      </c>
    </row>
    <row r="358" spans="1:13">
      <c r="A358" s="16">
        <v>357</v>
      </c>
      <c r="B358" s="16" t="s">
        <v>138</v>
      </c>
      <c r="C358" s="3" t="s">
        <v>808</v>
      </c>
      <c r="D358" s="16" t="s">
        <v>440</v>
      </c>
      <c r="E358" s="3" t="s">
        <v>809</v>
      </c>
      <c r="F358" s="16">
        <v>0</v>
      </c>
      <c r="G358" s="16">
        <v>0</v>
      </c>
      <c r="H358" s="16">
        <v>20</v>
      </c>
      <c r="I358" s="16">
        <v>20</v>
      </c>
      <c r="J358" s="16">
        <v>0</v>
      </c>
      <c r="K358" s="3">
        <v>2</v>
      </c>
      <c r="L358" s="3">
        <v>0</v>
      </c>
      <c r="M358" s="16">
        <v>0</v>
      </c>
    </row>
    <row r="359" spans="1:13">
      <c r="A359" s="16">
        <v>358</v>
      </c>
      <c r="B359" s="16" t="s">
        <v>138</v>
      </c>
      <c r="C359" s="3" t="s">
        <v>808</v>
      </c>
      <c r="D359" s="16" t="s">
        <v>441</v>
      </c>
      <c r="E359" s="3" t="s">
        <v>810</v>
      </c>
      <c r="F359" s="16">
        <v>0</v>
      </c>
      <c r="G359" s="16">
        <v>0</v>
      </c>
      <c r="H359" s="16">
        <v>233</v>
      </c>
      <c r="I359" s="16">
        <v>233</v>
      </c>
      <c r="J359" s="16">
        <v>0</v>
      </c>
      <c r="K359" s="3">
        <v>9</v>
      </c>
      <c r="L359" s="3">
        <v>0</v>
      </c>
      <c r="M359" s="16">
        <v>0</v>
      </c>
    </row>
    <row r="360" spans="1:13">
      <c r="A360" s="16">
        <v>359</v>
      </c>
      <c r="B360" s="16" t="s">
        <v>138</v>
      </c>
      <c r="C360" s="3" t="s">
        <v>808</v>
      </c>
      <c r="D360" s="16" t="s">
        <v>442</v>
      </c>
      <c r="E360" s="3" t="s">
        <v>811</v>
      </c>
      <c r="F360" s="16">
        <v>0</v>
      </c>
      <c r="G360" s="16">
        <v>0</v>
      </c>
      <c r="H360" s="16">
        <v>125</v>
      </c>
      <c r="I360" s="16">
        <v>125</v>
      </c>
      <c r="J360" s="16">
        <v>0</v>
      </c>
      <c r="K360" s="3">
        <v>114</v>
      </c>
      <c r="L360" s="3">
        <v>0</v>
      </c>
      <c r="M360" s="16">
        <v>0</v>
      </c>
    </row>
    <row r="361" spans="1:13">
      <c r="A361" s="16">
        <v>360</v>
      </c>
      <c r="B361" s="16" t="s">
        <v>138</v>
      </c>
      <c r="C361" s="3" t="s">
        <v>808</v>
      </c>
      <c r="D361" s="16" t="s">
        <v>443</v>
      </c>
      <c r="E361" s="3" t="s">
        <v>812</v>
      </c>
      <c r="F361" s="16">
        <v>0</v>
      </c>
      <c r="G361" s="16">
        <v>0</v>
      </c>
      <c r="H361" s="16">
        <v>202</v>
      </c>
      <c r="I361" s="16">
        <v>202</v>
      </c>
      <c r="J361" s="16">
        <v>0</v>
      </c>
      <c r="K361" s="3">
        <v>116</v>
      </c>
      <c r="L361" s="3">
        <v>0</v>
      </c>
      <c r="M361" s="16">
        <v>0</v>
      </c>
    </row>
    <row r="362" spans="1:13">
      <c r="A362" s="16">
        <v>361</v>
      </c>
      <c r="B362" s="16" t="s">
        <v>138</v>
      </c>
      <c r="C362" s="3" t="s">
        <v>808</v>
      </c>
      <c r="D362" s="16" t="s">
        <v>444</v>
      </c>
      <c r="E362" s="3" t="s">
        <v>976</v>
      </c>
      <c r="F362" s="16">
        <v>0</v>
      </c>
      <c r="G362" s="16">
        <v>0</v>
      </c>
      <c r="H362" s="16">
        <v>67</v>
      </c>
      <c r="I362" s="16">
        <v>67</v>
      </c>
      <c r="J362" s="16">
        <v>0</v>
      </c>
      <c r="K362" s="3">
        <v>6</v>
      </c>
      <c r="L362" s="3">
        <v>0</v>
      </c>
      <c r="M362" s="16">
        <v>0</v>
      </c>
    </row>
    <row r="363" spans="1:13">
      <c r="A363" s="16">
        <v>362</v>
      </c>
      <c r="B363" s="16" t="s">
        <v>138</v>
      </c>
      <c r="C363" s="3" t="s">
        <v>808</v>
      </c>
      <c r="D363" s="16" t="s">
        <v>445</v>
      </c>
      <c r="E363" s="3" t="s">
        <v>976</v>
      </c>
      <c r="F363" s="16">
        <v>0</v>
      </c>
      <c r="G363" s="16">
        <v>0</v>
      </c>
      <c r="H363" s="16">
        <v>146</v>
      </c>
      <c r="I363" s="16">
        <v>146</v>
      </c>
      <c r="J363" s="16">
        <v>0</v>
      </c>
      <c r="K363" s="3">
        <v>41</v>
      </c>
      <c r="L363" s="3">
        <v>0</v>
      </c>
      <c r="M363" s="16">
        <v>0</v>
      </c>
    </row>
    <row r="364" spans="1:13">
      <c r="A364" s="16">
        <v>363</v>
      </c>
      <c r="B364" s="16" t="s">
        <v>138</v>
      </c>
      <c r="C364" s="3" t="s">
        <v>808</v>
      </c>
      <c r="D364" s="16" t="s">
        <v>446</v>
      </c>
      <c r="E364" s="3" t="s">
        <v>976</v>
      </c>
      <c r="F364" s="16">
        <v>0</v>
      </c>
      <c r="G364" s="16">
        <v>0</v>
      </c>
      <c r="H364" s="16">
        <v>131</v>
      </c>
      <c r="I364" s="16">
        <v>131</v>
      </c>
      <c r="J364" s="16">
        <v>0</v>
      </c>
      <c r="K364" s="3">
        <v>37</v>
      </c>
      <c r="L364" s="3">
        <v>0</v>
      </c>
      <c r="M364" s="16">
        <v>0</v>
      </c>
    </row>
    <row r="365" spans="1:13">
      <c r="A365" s="16">
        <v>364</v>
      </c>
      <c r="B365" s="16" t="s">
        <v>138</v>
      </c>
      <c r="C365" s="3" t="s">
        <v>808</v>
      </c>
      <c r="D365" s="16" t="s">
        <v>447</v>
      </c>
      <c r="E365" s="3" t="s">
        <v>976</v>
      </c>
      <c r="F365" s="16">
        <v>0</v>
      </c>
      <c r="G365" s="16">
        <v>0</v>
      </c>
      <c r="H365" s="16">
        <v>232</v>
      </c>
      <c r="I365" s="16">
        <v>232</v>
      </c>
      <c r="J365" s="16">
        <v>0</v>
      </c>
      <c r="K365" s="3">
        <v>64</v>
      </c>
      <c r="L365" s="3">
        <v>0</v>
      </c>
      <c r="M365" s="16">
        <v>0</v>
      </c>
    </row>
    <row r="366" spans="1:13">
      <c r="A366" s="16">
        <v>365</v>
      </c>
      <c r="B366" s="16" t="s">
        <v>138</v>
      </c>
      <c r="C366" s="3" t="s">
        <v>808</v>
      </c>
      <c r="D366" s="16" t="s">
        <v>448</v>
      </c>
      <c r="E366" s="3" t="s">
        <v>976</v>
      </c>
      <c r="F366" s="16">
        <v>0</v>
      </c>
      <c r="G366" s="16">
        <v>0</v>
      </c>
      <c r="H366" s="16">
        <v>385</v>
      </c>
      <c r="I366" s="16">
        <v>385</v>
      </c>
      <c r="J366" s="16">
        <v>0</v>
      </c>
      <c r="K366" s="3">
        <v>7</v>
      </c>
      <c r="L366" s="3">
        <v>0</v>
      </c>
      <c r="M366" s="16">
        <v>0</v>
      </c>
    </row>
    <row r="367" spans="1:13">
      <c r="A367" s="16">
        <v>366</v>
      </c>
      <c r="B367" s="52" t="s">
        <v>138</v>
      </c>
      <c r="C367" s="3" t="s">
        <v>808</v>
      </c>
      <c r="D367" s="52" t="s">
        <v>913</v>
      </c>
      <c r="E367" s="3" t="s">
        <v>986</v>
      </c>
      <c r="F367" s="53">
        <v>0</v>
      </c>
      <c r="G367" s="16">
        <v>0</v>
      </c>
      <c r="H367" s="16">
        <v>13</v>
      </c>
      <c r="I367" s="16">
        <v>13</v>
      </c>
      <c r="J367" s="16">
        <v>0</v>
      </c>
      <c r="K367" s="3">
        <v>0</v>
      </c>
      <c r="L367" s="3">
        <v>0</v>
      </c>
      <c r="M367" s="16">
        <v>0</v>
      </c>
    </row>
    <row r="368" spans="1:13">
      <c r="A368" s="16">
        <v>367</v>
      </c>
      <c r="B368" s="16" t="s">
        <v>139</v>
      </c>
      <c r="C368" s="3" t="s">
        <v>917</v>
      </c>
      <c r="D368" s="16" t="s">
        <v>449</v>
      </c>
      <c r="E368" s="3" t="s">
        <v>917</v>
      </c>
      <c r="F368" s="16">
        <v>0</v>
      </c>
      <c r="G368" s="16">
        <v>0</v>
      </c>
      <c r="H368" s="16">
        <v>50</v>
      </c>
      <c r="I368" s="16">
        <v>50</v>
      </c>
      <c r="J368" s="16">
        <v>0</v>
      </c>
      <c r="K368" s="3">
        <v>0</v>
      </c>
      <c r="L368" s="3">
        <v>0</v>
      </c>
      <c r="M368" s="16">
        <v>0</v>
      </c>
    </row>
    <row r="369" spans="1:13">
      <c r="A369" s="16">
        <v>368</v>
      </c>
      <c r="B369" s="16" t="s">
        <v>140</v>
      </c>
      <c r="C369" s="3" t="s">
        <v>977</v>
      </c>
      <c r="D369" s="16" t="s">
        <v>450</v>
      </c>
      <c r="E369" s="3" t="s">
        <v>977</v>
      </c>
      <c r="F369" s="16">
        <v>0</v>
      </c>
      <c r="G369" s="16">
        <v>0</v>
      </c>
      <c r="H369" s="16">
        <v>454</v>
      </c>
      <c r="I369" s="16">
        <v>454</v>
      </c>
      <c r="J369" s="16">
        <v>0</v>
      </c>
      <c r="K369" s="3">
        <v>2</v>
      </c>
      <c r="L369" s="3">
        <v>0</v>
      </c>
      <c r="M369" s="16">
        <v>0</v>
      </c>
    </row>
    <row r="370" spans="1:13">
      <c r="A370" s="16">
        <v>369</v>
      </c>
      <c r="B370" s="16" t="s">
        <v>141</v>
      </c>
      <c r="C370" s="3" t="s">
        <v>813</v>
      </c>
      <c r="D370" s="16" t="s">
        <v>451</v>
      </c>
      <c r="E370" s="3" t="s">
        <v>814</v>
      </c>
      <c r="F370" s="16">
        <v>0</v>
      </c>
      <c r="G370" s="16">
        <v>0</v>
      </c>
      <c r="H370" s="16">
        <v>2</v>
      </c>
      <c r="I370" s="16">
        <v>0</v>
      </c>
      <c r="J370" s="16">
        <v>2</v>
      </c>
      <c r="K370" s="3">
        <v>20</v>
      </c>
      <c r="L370" s="3">
        <v>0</v>
      </c>
      <c r="M370" s="16">
        <v>0</v>
      </c>
    </row>
    <row r="371" spans="1:13">
      <c r="A371" s="16">
        <v>370</v>
      </c>
      <c r="B371" s="16" t="s">
        <v>142</v>
      </c>
      <c r="C371" s="3" t="s">
        <v>815</v>
      </c>
      <c r="D371" s="16" t="s">
        <v>452</v>
      </c>
      <c r="E371" s="3" t="s">
        <v>816</v>
      </c>
      <c r="F371" s="16">
        <v>0</v>
      </c>
      <c r="G371" s="16">
        <v>0</v>
      </c>
      <c r="H371" s="16">
        <v>1619</v>
      </c>
      <c r="I371" s="16">
        <v>0</v>
      </c>
      <c r="J371" s="16">
        <v>241</v>
      </c>
      <c r="K371" s="3">
        <v>1066</v>
      </c>
      <c r="L371" s="3">
        <v>1</v>
      </c>
      <c r="M371" s="16">
        <v>90</v>
      </c>
    </row>
    <row r="372" spans="1:13">
      <c r="A372" s="16">
        <v>371</v>
      </c>
      <c r="B372" s="16" t="s">
        <v>143</v>
      </c>
      <c r="C372" s="3" t="s">
        <v>817</v>
      </c>
      <c r="D372" s="16" t="s">
        <v>453</v>
      </c>
      <c r="E372" s="3" t="s">
        <v>978</v>
      </c>
      <c r="F372" s="16">
        <v>0</v>
      </c>
      <c r="G372" s="16">
        <v>0</v>
      </c>
      <c r="H372" s="16">
        <v>6438</v>
      </c>
      <c r="I372" s="16">
        <v>10</v>
      </c>
      <c r="J372" s="16">
        <v>1425</v>
      </c>
      <c r="K372" s="3">
        <v>8045</v>
      </c>
      <c r="L372" s="3">
        <v>15</v>
      </c>
      <c r="M372" s="16">
        <v>314</v>
      </c>
    </row>
    <row r="373" spans="1:13">
      <c r="A373" s="16">
        <v>372</v>
      </c>
      <c r="B373" s="16" t="s">
        <v>144</v>
      </c>
      <c r="C373" s="3" t="s">
        <v>818</v>
      </c>
      <c r="D373" s="16" t="s">
        <v>454</v>
      </c>
      <c r="E373" s="3" t="s">
        <v>819</v>
      </c>
      <c r="F373" s="16">
        <v>1</v>
      </c>
      <c r="G373" s="16">
        <v>0</v>
      </c>
      <c r="H373" s="16">
        <v>26201</v>
      </c>
      <c r="I373" s="16">
        <v>0</v>
      </c>
      <c r="J373" s="16">
        <v>38262</v>
      </c>
      <c r="K373" s="3">
        <v>55857</v>
      </c>
      <c r="L373" s="3">
        <v>3603</v>
      </c>
      <c r="M373" s="16">
        <v>5330</v>
      </c>
    </row>
    <row r="374" spans="1:13">
      <c r="A374" s="16">
        <v>373</v>
      </c>
      <c r="B374" s="16" t="s">
        <v>145</v>
      </c>
      <c r="C374" s="3" t="s">
        <v>979</v>
      </c>
      <c r="D374" s="16" t="s">
        <v>455</v>
      </c>
      <c r="E374" s="3" t="s">
        <v>979</v>
      </c>
      <c r="F374" s="16">
        <v>0</v>
      </c>
      <c r="G374" s="16">
        <v>0</v>
      </c>
      <c r="H374" s="16">
        <v>844</v>
      </c>
      <c r="I374" s="16">
        <v>844</v>
      </c>
      <c r="J374" s="16">
        <v>0</v>
      </c>
      <c r="K374" s="3">
        <v>0</v>
      </c>
      <c r="L374" s="3">
        <v>0</v>
      </c>
      <c r="M374" s="16">
        <v>0</v>
      </c>
    </row>
    <row r="375" spans="1:13">
      <c r="A375" s="16">
        <v>374</v>
      </c>
      <c r="B375" s="16" t="s">
        <v>146</v>
      </c>
      <c r="C375" s="3" t="s">
        <v>980</v>
      </c>
      <c r="D375" s="16" t="s">
        <v>456</v>
      </c>
      <c r="E375" s="3" t="s">
        <v>980</v>
      </c>
      <c r="F375" s="16">
        <v>0</v>
      </c>
      <c r="G375" s="16">
        <v>0</v>
      </c>
      <c r="H375" s="16">
        <v>2532</v>
      </c>
      <c r="I375" s="16">
        <v>0</v>
      </c>
      <c r="J375" s="16">
        <v>28</v>
      </c>
      <c r="K375" s="3">
        <v>36</v>
      </c>
      <c r="L375" s="3">
        <v>5</v>
      </c>
      <c r="M375" s="16">
        <v>6</v>
      </c>
    </row>
    <row r="376" spans="1:13" ht="17.25" thickBot="1">
      <c r="E376" s="55" t="s">
        <v>1038</v>
      </c>
      <c r="F376" s="56">
        <f t="shared" ref="F376:M376" si="0">SUM(F2:F375)</f>
        <v>1</v>
      </c>
      <c r="G376" s="56">
        <f>SUM(G2:G375)</f>
        <v>0</v>
      </c>
      <c r="H376" s="56">
        <f t="shared" si="0"/>
        <v>2165988</v>
      </c>
      <c r="I376" s="56">
        <f t="shared" si="0"/>
        <v>25813</v>
      </c>
      <c r="J376" s="56">
        <f t="shared" si="0"/>
        <v>2700102</v>
      </c>
      <c r="K376" s="56">
        <f t="shared" si="0"/>
        <v>4619946</v>
      </c>
      <c r="L376" s="56">
        <f t="shared" si="0"/>
        <v>322217</v>
      </c>
      <c r="M376" s="56">
        <f t="shared" si="0"/>
        <v>619678</v>
      </c>
    </row>
    <row r="377" spans="1:13" ht="17.25" thickTop="1"/>
  </sheetData>
  <pageMargins left="0.27559055118110237" right="0.27559055118110237" top="0.74803149606299213" bottom="0.74803149606299213" header="0.31496062992125984" footer="0.31496062992125984"/>
  <pageSetup paperSize="5" scale="56" fitToHeight="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V153"/>
  <sheetViews>
    <sheetView zoomScale="85" zoomScaleNormal="85" workbookViewId="0">
      <pane xSplit="3" ySplit="2" topLeftCell="K3" activePane="bottomRight" state="frozen"/>
      <selection pane="topRight" activeCell="C1" sqref="C1"/>
      <selection pane="bottomLeft" activeCell="A3" sqref="A3"/>
      <selection pane="bottomRight" activeCell="V3" sqref="V3"/>
    </sheetView>
  </sheetViews>
  <sheetFormatPr defaultColWidth="10.28515625" defaultRowHeight="16.5"/>
  <cols>
    <col min="1" max="1" width="4.85546875" style="45" customWidth="1"/>
    <col min="2" max="2" width="5.7109375" style="1" customWidth="1"/>
    <col min="3" max="3" width="64" style="1" customWidth="1"/>
    <col min="4" max="5" width="16.85546875" style="1" customWidth="1"/>
    <col min="6" max="6" width="9" style="1" customWidth="1"/>
    <col min="7" max="8" width="10" style="1" customWidth="1"/>
    <col min="9" max="9" width="10.28515625" style="1"/>
    <col min="10" max="10" width="13" style="1" bestFit="1" customWidth="1"/>
    <col min="11" max="11" width="10.28515625" style="1"/>
    <col min="12" max="12" width="11.28515625" style="1" bestFit="1" customWidth="1"/>
    <col min="13" max="13" width="20.28515625" style="1" customWidth="1"/>
    <col min="14" max="14" width="16" style="1" customWidth="1"/>
    <col min="15" max="15" width="13" style="1" bestFit="1" customWidth="1"/>
    <col min="16" max="17" width="10.28515625" style="1"/>
    <col min="18" max="18" width="18.28515625" style="1" customWidth="1"/>
    <col min="19" max="20" width="10.28515625" style="1"/>
    <col min="21" max="21" width="11.42578125" style="1" bestFit="1" customWidth="1"/>
    <col min="22" max="22" width="13" style="1" bestFit="1" customWidth="1"/>
    <col min="23" max="16384" width="10.28515625" style="1"/>
  </cols>
  <sheetData>
    <row r="1" spans="1:22" ht="150">
      <c r="A1" s="5" t="s">
        <v>991</v>
      </c>
      <c r="B1" s="5" t="s">
        <v>989</v>
      </c>
      <c r="C1" s="6" t="s">
        <v>990</v>
      </c>
      <c r="D1" s="6" t="s">
        <v>2</v>
      </c>
      <c r="E1" s="6" t="s">
        <v>5</v>
      </c>
      <c r="F1" s="6" t="s">
        <v>6</v>
      </c>
      <c r="G1" s="6" t="s">
        <v>8</v>
      </c>
      <c r="H1" s="6" t="s">
        <v>9</v>
      </c>
      <c r="I1" s="17" t="s">
        <v>1006</v>
      </c>
      <c r="J1" s="23" t="s">
        <v>1014</v>
      </c>
      <c r="K1" s="23" t="s">
        <v>1015</v>
      </c>
      <c r="L1" s="23" t="s">
        <v>1017</v>
      </c>
      <c r="M1" s="23" t="s">
        <v>1026</v>
      </c>
      <c r="N1" s="23" t="s">
        <v>1018</v>
      </c>
      <c r="O1" s="6" t="s">
        <v>1024</v>
      </c>
      <c r="P1" s="6" t="s">
        <v>1025</v>
      </c>
      <c r="Q1" s="24" t="s">
        <v>1027</v>
      </c>
      <c r="R1" s="24" t="s">
        <v>1028</v>
      </c>
      <c r="S1" s="24" t="s">
        <v>1030</v>
      </c>
      <c r="T1" s="24" t="s">
        <v>1029</v>
      </c>
      <c r="U1" s="24" t="s">
        <v>1108</v>
      </c>
      <c r="V1" s="24" t="s">
        <v>1109</v>
      </c>
    </row>
    <row r="2" spans="1:22" s="45" customFormat="1">
      <c r="A2" s="4"/>
      <c r="B2" s="5">
        <v>1</v>
      </c>
      <c r="C2" s="5">
        <v>2</v>
      </c>
      <c r="D2" s="5">
        <v>3</v>
      </c>
      <c r="E2" s="5">
        <v>4</v>
      </c>
      <c r="F2" s="5">
        <v>5</v>
      </c>
      <c r="G2" s="5">
        <v>6</v>
      </c>
      <c r="H2" s="5">
        <v>7</v>
      </c>
      <c r="I2" s="17">
        <v>8</v>
      </c>
      <c r="J2" s="17">
        <v>9</v>
      </c>
      <c r="K2" s="17">
        <v>10</v>
      </c>
      <c r="L2" s="17">
        <v>11</v>
      </c>
      <c r="M2" s="17">
        <v>12</v>
      </c>
      <c r="N2" s="17">
        <v>13</v>
      </c>
      <c r="O2" s="5">
        <v>14</v>
      </c>
      <c r="P2" s="17">
        <v>15</v>
      </c>
      <c r="Q2" s="46">
        <v>16</v>
      </c>
      <c r="R2" s="46">
        <v>17</v>
      </c>
      <c r="S2" s="46">
        <v>18</v>
      </c>
      <c r="T2" s="46">
        <v>19</v>
      </c>
      <c r="U2" s="46">
        <v>20</v>
      </c>
      <c r="V2" s="46">
        <v>21</v>
      </c>
    </row>
    <row r="3" spans="1:22">
      <c r="A3" s="4">
        <v>1</v>
      </c>
      <c r="B3" s="19" t="s">
        <v>138</v>
      </c>
      <c r="C3" s="20" t="s">
        <v>808</v>
      </c>
      <c r="D3" s="21">
        <v>0</v>
      </c>
      <c r="E3" s="21">
        <v>1554</v>
      </c>
      <c r="F3" s="21">
        <v>1554</v>
      </c>
      <c r="G3" s="21">
        <v>0</v>
      </c>
      <c r="H3" s="21">
        <v>0</v>
      </c>
      <c r="I3" s="19" t="s">
        <v>1013</v>
      </c>
      <c r="J3" s="19">
        <f>+(D3*50)+(E3*50-F3*23)+(G3*25+H3*25)</f>
        <v>41958</v>
      </c>
      <c r="K3" s="22">
        <v>22080</v>
      </c>
      <c r="L3" s="22">
        <v>0</v>
      </c>
      <c r="M3" s="22">
        <f>IF(L3&gt;0.1*J3,0.1*J3,L3)</f>
        <v>0</v>
      </c>
      <c r="N3" s="22">
        <f>+L3-M3</f>
        <v>0</v>
      </c>
      <c r="O3" s="16">
        <f>+J3-K3-M3</f>
        <v>19878</v>
      </c>
      <c r="P3" s="16">
        <v>0</v>
      </c>
      <c r="Q3" s="16">
        <v>50</v>
      </c>
      <c r="R3" s="16">
        <v>50</v>
      </c>
      <c r="S3" s="16">
        <f>+P3+R3</f>
        <v>50</v>
      </c>
      <c r="T3" s="16">
        <f>IF(S3&gt;O3,O3,S3)</f>
        <v>50</v>
      </c>
      <c r="U3" s="16">
        <f>+S3-T3</f>
        <v>0</v>
      </c>
      <c r="V3" s="16">
        <f>+O3-T3</f>
        <v>19828</v>
      </c>
    </row>
    <row r="4" spans="1:22">
      <c r="A4" s="4">
        <v>2</v>
      </c>
      <c r="B4" s="4" t="s">
        <v>100</v>
      </c>
      <c r="C4" s="2" t="s">
        <v>726</v>
      </c>
      <c r="D4" s="3">
        <v>0</v>
      </c>
      <c r="E4" s="3">
        <v>42550</v>
      </c>
      <c r="F4" s="3">
        <v>0</v>
      </c>
      <c r="G4" s="3">
        <v>1202</v>
      </c>
      <c r="H4" s="3">
        <v>3700</v>
      </c>
      <c r="I4" s="4" t="s">
        <v>1013</v>
      </c>
      <c r="J4" s="4">
        <f>+(D4*50)+(E4*50-F4*23)+(G4*25+H4*25)</f>
        <v>2250050</v>
      </c>
      <c r="K4" s="16">
        <v>721240</v>
      </c>
      <c r="L4" s="16">
        <v>0</v>
      </c>
      <c r="M4" s="16">
        <f t="shared" ref="M4:M67" si="0">IF(L4&gt;0.1*J4,0.1*J4,L4)</f>
        <v>0</v>
      </c>
      <c r="N4" s="16">
        <f t="shared" ref="N4:N67" si="1">+L4-M4</f>
        <v>0</v>
      </c>
      <c r="O4" s="16">
        <f t="shared" ref="O4:O67" si="2">+J4-K4-M4</f>
        <v>1528810</v>
      </c>
      <c r="P4" s="16">
        <v>0</v>
      </c>
      <c r="Q4" s="16">
        <v>1389800</v>
      </c>
      <c r="R4" s="16">
        <v>225005</v>
      </c>
      <c r="S4" s="16">
        <f>+P4+R4</f>
        <v>225005</v>
      </c>
      <c r="T4" s="16">
        <f>IF(S4&gt;O4,O4,S4)</f>
        <v>225005</v>
      </c>
      <c r="U4" s="16">
        <f t="shared" ref="U4:U67" si="3">+S4-T4</f>
        <v>0</v>
      </c>
      <c r="V4" s="16">
        <f t="shared" ref="V4:V67" si="4">+O4-T4</f>
        <v>1303805</v>
      </c>
    </row>
    <row r="5" spans="1:22">
      <c r="A5" s="4">
        <v>3</v>
      </c>
      <c r="B5" s="4" t="s">
        <v>66</v>
      </c>
      <c r="C5" s="2" t="s">
        <v>636</v>
      </c>
      <c r="D5" s="3">
        <v>0</v>
      </c>
      <c r="E5" s="3">
        <v>18858</v>
      </c>
      <c r="F5" s="3">
        <v>0</v>
      </c>
      <c r="G5" s="3">
        <v>4966</v>
      </c>
      <c r="H5" s="3">
        <v>6840</v>
      </c>
      <c r="I5" s="4" t="s">
        <v>1013</v>
      </c>
      <c r="J5" s="4">
        <f>+(D5*50)+(E5*50-F5*23)+(G5*25+H5*25)</f>
        <v>1238050</v>
      </c>
      <c r="K5" s="16">
        <v>339120</v>
      </c>
      <c r="L5" s="16">
        <v>0</v>
      </c>
      <c r="M5" s="16">
        <f t="shared" si="0"/>
        <v>0</v>
      </c>
      <c r="N5" s="16">
        <f t="shared" si="1"/>
        <v>0</v>
      </c>
      <c r="O5" s="16">
        <f t="shared" si="2"/>
        <v>898930</v>
      </c>
      <c r="P5" s="16">
        <v>0</v>
      </c>
      <c r="Q5" s="16">
        <v>213250</v>
      </c>
      <c r="R5" s="16">
        <v>123805</v>
      </c>
      <c r="S5" s="16">
        <f>+P5+R5</f>
        <v>123805</v>
      </c>
      <c r="T5" s="16">
        <f>IF(S5&gt;O5,O5,S5)</f>
        <v>123805</v>
      </c>
      <c r="U5" s="16">
        <f t="shared" si="3"/>
        <v>0</v>
      </c>
      <c r="V5" s="16">
        <f t="shared" si="4"/>
        <v>775125</v>
      </c>
    </row>
    <row r="6" spans="1:22">
      <c r="A6" s="4">
        <v>4</v>
      </c>
      <c r="B6" s="4" t="s">
        <v>122</v>
      </c>
      <c r="C6" s="2" t="s">
        <v>956</v>
      </c>
      <c r="D6" s="3">
        <v>0</v>
      </c>
      <c r="E6" s="3">
        <v>20478</v>
      </c>
      <c r="F6" s="3">
        <v>0</v>
      </c>
      <c r="G6" s="3">
        <v>17321</v>
      </c>
      <c r="H6" s="3">
        <v>16573</v>
      </c>
      <c r="I6" s="4" t="s">
        <v>1013</v>
      </c>
      <c r="J6" s="4">
        <f>+(D6*50)+(E6*50-F6*23)+(G6*25+H6*25)</f>
        <v>1871250</v>
      </c>
      <c r="K6" s="16">
        <v>284920</v>
      </c>
      <c r="L6" s="16">
        <v>0</v>
      </c>
      <c r="M6" s="16">
        <f t="shared" si="0"/>
        <v>0</v>
      </c>
      <c r="N6" s="16">
        <f t="shared" si="1"/>
        <v>0</v>
      </c>
      <c r="O6" s="16">
        <f t="shared" si="2"/>
        <v>1586330</v>
      </c>
      <c r="P6" s="16">
        <v>0</v>
      </c>
      <c r="Q6" s="16">
        <v>234775</v>
      </c>
      <c r="R6" s="16">
        <v>187125</v>
      </c>
      <c r="S6" s="16">
        <f t="shared" ref="S6:S69" si="5">+P6+R6</f>
        <v>187125</v>
      </c>
      <c r="T6" s="16">
        <f t="shared" ref="T6:T69" si="6">IF(S6&gt;O6,O6,S6)</f>
        <v>187125</v>
      </c>
      <c r="U6" s="16">
        <f t="shared" si="3"/>
        <v>0</v>
      </c>
      <c r="V6" s="16">
        <f t="shared" si="4"/>
        <v>1399205</v>
      </c>
    </row>
    <row r="7" spans="1:22">
      <c r="A7" s="4">
        <v>5</v>
      </c>
      <c r="B7" s="4" t="s">
        <v>469</v>
      </c>
      <c r="C7" s="2" t="s">
        <v>841</v>
      </c>
      <c r="D7" s="3">
        <v>0</v>
      </c>
      <c r="E7" s="3">
        <v>2</v>
      </c>
      <c r="F7" s="3">
        <v>0</v>
      </c>
      <c r="G7" s="3">
        <v>0</v>
      </c>
      <c r="H7" s="3">
        <v>0</v>
      </c>
      <c r="I7" s="4" t="s">
        <v>1013</v>
      </c>
      <c r="J7" s="4">
        <f>+(D7*50)+(E7*50-F7*23)+(G7*25+H7*25)</f>
        <v>100</v>
      </c>
      <c r="K7" s="16">
        <v>40</v>
      </c>
      <c r="L7" s="16">
        <v>0</v>
      </c>
      <c r="M7" s="16">
        <f t="shared" si="0"/>
        <v>0</v>
      </c>
      <c r="N7" s="16">
        <f t="shared" si="1"/>
        <v>0</v>
      </c>
      <c r="O7" s="16">
        <f t="shared" si="2"/>
        <v>60</v>
      </c>
      <c r="P7" s="16">
        <v>0</v>
      </c>
      <c r="Q7" s="16">
        <v>0</v>
      </c>
      <c r="R7" s="16">
        <v>0</v>
      </c>
      <c r="S7" s="16">
        <f t="shared" si="5"/>
        <v>0</v>
      </c>
      <c r="T7" s="16">
        <f t="shared" si="6"/>
        <v>0</v>
      </c>
      <c r="U7" s="16">
        <f t="shared" si="3"/>
        <v>0</v>
      </c>
      <c r="V7" s="16">
        <f t="shared" si="4"/>
        <v>60</v>
      </c>
    </row>
    <row r="8" spans="1:22">
      <c r="A8" s="4">
        <v>6</v>
      </c>
      <c r="B8" s="4" t="s">
        <v>86</v>
      </c>
      <c r="C8" s="2" t="s">
        <v>665</v>
      </c>
      <c r="D8" s="3">
        <v>0</v>
      </c>
      <c r="E8" s="3">
        <v>9779</v>
      </c>
      <c r="F8" s="3">
        <v>0</v>
      </c>
      <c r="G8" s="3">
        <v>800</v>
      </c>
      <c r="H8" s="3">
        <v>2184</v>
      </c>
      <c r="I8" s="4" t="s">
        <v>994</v>
      </c>
      <c r="J8" s="4">
        <f>+(D8*50)+(E8*100-F8*73)+(G8*100+H8*100)</f>
        <v>1276300</v>
      </c>
      <c r="K8" s="16">
        <v>318640</v>
      </c>
      <c r="L8" s="16">
        <v>0</v>
      </c>
      <c r="M8" s="16">
        <f t="shared" si="0"/>
        <v>0</v>
      </c>
      <c r="N8" s="16">
        <f t="shared" si="1"/>
        <v>0</v>
      </c>
      <c r="O8" s="16">
        <f t="shared" si="2"/>
        <v>957660</v>
      </c>
      <c r="P8" s="16">
        <v>0</v>
      </c>
      <c r="Q8" s="16">
        <v>131150</v>
      </c>
      <c r="R8" s="16">
        <v>127630</v>
      </c>
      <c r="S8" s="16">
        <f t="shared" si="5"/>
        <v>127630</v>
      </c>
      <c r="T8" s="16">
        <f t="shared" si="6"/>
        <v>127630</v>
      </c>
      <c r="U8" s="16">
        <f t="shared" si="3"/>
        <v>0</v>
      </c>
      <c r="V8" s="16">
        <f t="shared" si="4"/>
        <v>830030</v>
      </c>
    </row>
    <row r="9" spans="1:22">
      <c r="A9" s="4">
        <v>7</v>
      </c>
      <c r="B9" s="4" t="s">
        <v>69</v>
      </c>
      <c r="C9" s="2" t="s">
        <v>641</v>
      </c>
      <c r="D9" s="3">
        <v>0</v>
      </c>
      <c r="E9" s="3">
        <v>2016</v>
      </c>
      <c r="F9" s="3">
        <v>0</v>
      </c>
      <c r="G9" s="3">
        <v>85</v>
      </c>
      <c r="H9" s="3">
        <v>237</v>
      </c>
      <c r="I9" s="4" t="s">
        <v>994</v>
      </c>
      <c r="J9" s="4">
        <f>+(D9*50)+(E9*100-F9*73)+(G9*100+H9*100)</f>
        <v>233800</v>
      </c>
      <c r="K9" s="16">
        <v>46160</v>
      </c>
      <c r="L9" s="16">
        <v>0</v>
      </c>
      <c r="M9" s="16">
        <f t="shared" si="0"/>
        <v>0</v>
      </c>
      <c r="N9" s="16">
        <f t="shared" si="1"/>
        <v>0</v>
      </c>
      <c r="O9" s="16">
        <f t="shared" si="2"/>
        <v>187640</v>
      </c>
      <c r="P9" s="16">
        <v>0</v>
      </c>
      <c r="Q9" s="16">
        <v>34975</v>
      </c>
      <c r="R9" s="16">
        <v>23380</v>
      </c>
      <c r="S9" s="16">
        <f t="shared" si="5"/>
        <v>23380</v>
      </c>
      <c r="T9" s="16">
        <f t="shared" si="6"/>
        <v>23380</v>
      </c>
      <c r="U9" s="16">
        <f t="shared" si="3"/>
        <v>0</v>
      </c>
      <c r="V9" s="16">
        <f t="shared" si="4"/>
        <v>164260</v>
      </c>
    </row>
    <row r="10" spans="1:22">
      <c r="A10" s="4">
        <v>8</v>
      </c>
      <c r="B10" s="4" t="s">
        <v>102</v>
      </c>
      <c r="C10" s="2" t="s">
        <v>941</v>
      </c>
      <c r="D10" s="3">
        <v>0</v>
      </c>
      <c r="E10" s="3">
        <v>11749</v>
      </c>
      <c r="F10" s="3">
        <v>0</v>
      </c>
      <c r="G10" s="3">
        <v>1235</v>
      </c>
      <c r="H10" s="3">
        <v>3186</v>
      </c>
      <c r="I10" s="4" t="s">
        <v>1013</v>
      </c>
      <c r="J10" s="4">
        <f>+(D10*50)+(E10*50-F10*23)+(G10*25+H10*25)</f>
        <v>697975</v>
      </c>
      <c r="K10" s="16">
        <v>197000</v>
      </c>
      <c r="L10" s="16">
        <v>0</v>
      </c>
      <c r="M10" s="16">
        <f t="shared" si="0"/>
        <v>0</v>
      </c>
      <c r="N10" s="16">
        <f t="shared" si="1"/>
        <v>0</v>
      </c>
      <c r="O10" s="16">
        <f t="shared" si="2"/>
        <v>500975</v>
      </c>
      <c r="P10" s="16">
        <v>0</v>
      </c>
      <c r="Q10" s="16">
        <v>463275</v>
      </c>
      <c r="R10" s="16">
        <v>69798</v>
      </c>
      <c r="S10" s="16">
        <f t="shared" si="5"/>
        <v>69798</v>
      </c>
      <c r="T10" s="16">
        <f t="shared" si="6"/>
        <v>69798</v>
      </c>
      <c r="U10" s="16">
        <f t="shared" si="3"/>
        <v>0</v>
      </c>
      <c r="V10" s="16">
        <f t="shared" si="4"/>
        <v>431177</v>
      </c>
    </row>
    <row r="11" spans="1:22">
      <c r="A11" s="4">
        <v>9</v>
      </c>
      <c r="B11" s="4" t="s">
        <v>64</v>
      </c>
      <c r="C11" s="2" t="s">
        <v>937</v>
      </c>
      <c r="D11" s="3">
        <v>0</v>
      </c>
      <c r="E11" s="3">
        <v>7097</v>
      </c>
      <c r="F11" s="3">
        <v>0</v>
      </c>
      <c r="G11" s="3">
        <v>1943</v>
      </c>
      <c r="H11" s="3">
        <v>3059</v>
      </c>
      <c r="I11" s="4" t="s">
        <v>1013</v>
      </c>
      <c r="J11" s="4">
        <f>+(D11*50)+(E11*50-F11*23)+(G11*25+H11*25)</f>
        <v>479900</v>
      </c>
      <c r="K11" s="16">
        <v>108560</v>
      </c>
      <c r="L11" s="16">
        <v>0</v>
      </c>
      <c r="M11" s="16">
        <f t="shared" si="0"/>
        <v>0</v>
      </c>
      <c r="N11" s="16">
        <f t="shared" si="1"/>
        <v>0</v>
      </c>
      <c r="O11" s="16">
        <f t="shared" si="2"/>
        <v>371340</v>
      </c>
      <c r="P11" s="16">
        <v>0</v>
      </c>
      <c r="Q11" s="16">
        <v>147850</v>
      </c>
      <c r="R11" s="16">
        <v>47990</v>
      </c>
      <c r="S11" s="16">
        <f t="shared" si="5"/>
        <v>47990</v>
      </c>
      <c r="T11" s="16">
        <f t="shared" si="6"/>
        <v>47990</v>
      </c>
      <c r="U11" s="16">
        <f t="shared" si="3"/>
        <v>0</v>
      </c>
      <c r="V11" s="16">
        <f t="shared" si="4"/>
        <v>323350</v>
      </c>
    </row>
    <row r="12" spans="1:22">
      <c r="A12" s="4">
        <v>10</v>
      </c>
      <c r="B12" s="4" t="s">
        <v>87</v>
      </c>
      <c r="C12" s="2" t="s">
        <v>666</v>
      </c>
      <c r="D12" s="3">
        <v>0</v>
      </c>
      <c r="E12" s="3">
        <v>8284</v>
      </c>
      <c r="F12" s="3">
        <v>0</v>
      </c>
      <c r="G12" s="3">
        <v>633</v>
      </c>
      <c r="H12" s="3">
        <v>1877</v>
      </c>
      <c r="I12" s="4" t="s">
        <v>994</v>
      </c>
      <c r="J12" s="4">
        <f>+(D12*50)+(E12*100-F12*73)+(G12*100+H12*100)</f>
        <v>1079400</v>
      </c>
      <c r="K12" s="16">
        <v>271280</v>
      </c>
      <c r="L12" s="16">
        <v>0</v>
      </c>
      <c r="M12" s="16">
        <f t="shared" si="0"/>
        <v>0</v>
      </c>
      <c r="N12" s="16">
        <f t="shared" si="1"/>
        <v>0</v>
      </c>
      <c r="O12" s="16">
        <f t="shared" si="2"/>
        <v>808120</v>
      </c>
      <c r="P12" s="16">
        <v>0</v>
      </c>
      <c r="Q12" s="16">
        <v>296025</v>
      </c>
      <c r="R12" s="16">
        <v>107940</v>
      </c>
      <c r="S12" s="16">
        <f t="shared" si="5"/>
        <v>107940</v>
      </c>
      <c r="T12" s="16">
        <f t="shared" si="6"/>
        <v>107940</v>
      </c>
      <c r="U12" s="16">
        <f t="shared" si="3"/>
        <v>0</v>
      </c>
      <c r="V12" s="16">
        <f t="shared" si="4"/>
        <v>700180</v>
      </c>
    </row>
    <row r="13" spans="1:22">
      <c r="A13" s="4">
        <v>11</v>
      </c>
      <c r="B13" s="4" t="s">
        <v>88</v>
      </c>
      <c r="C13" s="2" t="s">
        <v>669</v>
      </c>
      <c r="D13" s="3">
        <v>0</v>
      </c>
      <c r="E13" s="3">
        <v>51936</v>
      </c>
      <c r="F13" s="3">
        <v>0</v>
      </c>
      <c r="G13" s="3">
        <v>4286</v>
      </c>
      <c r="H13" s="3">
        <v>11733</v>
      </c>
      <c r="I13" s="4" t="s">
        <v>1013</v>
      </c>
      <c r="J13" s="4">
        <f>+(D13*50)+(E13*50-F13*23)+(G13*25+H13*25)</f>
        <v>2997275</v>
      </c>
      <c r="K13" s="16">
        <v>829120</v>
      </c>
      <c r="L13" s="16">
        <v>0</v>
      </c>
      <c r="M13" s="16">
        <f t="shared" si="0"/>
        <v>0</v>
      </c>
      <c r="N13" s="16">
        <f t="shared" si="1"/>
        <v>0</v>
      </c>
      <c r="O13" s="16">
        <f t="shared" si="2"/>
        <v>2168155</v>
      </c>
      <c r="P13" s="16">
        <v>0</v>
      </c>
      <c r="Q13" s="16">
        <v>952575</v>
      </c>
      <c r="R13" s="16">
        <v>299728</v>
      </c>
      <c r="S13" s="16">
        <f t="shared" si="5"/>
        <v>299728</v>
      </c>
      <c r="T13" s="16">
        <f t="shared" si="6"/>
        <v>299728</v>
      </c>
      <c r="U13" s="16">
        <f t="shared" si="3"/>
        <v>0</v>
      </c>
      <c r="V13" s="16">
        <f t="shared" si="4"/>
        <v>1868427</v>
      </c>
    </row>
    <row r="14" spans="1:22">
      <c r="A14" s="4">
        <v>12</v>
      </c>
      <c r="B14" s="4" t="s">
        <v>101</v>
      </c>
      <c r="C14" s="2" t="s">
        <v>728</v>
      </c>
      <c r="D14" s="3">
        <v>0</v>
      </c>
      <c r="E14" s="3">
        <v>8458</v>
      </c>
      <c r="F14" s="3">
        <v>0</v>
      </c>
      <c r="G14" s="3">
        <v>1020</v>
      </c>
      <c r="H14" s="3">
        <v>3419</v>
      </c>
      <c r="I14" s="4" t="s">
        <v>1013</v>
      </c>
      <c r="J14" s="4">
        <f>+(D14*50)+(E14*50-F14*23)+(G14*25+H14*25)</f>
        <v>533875</v>
      </c>
      <c r="K14" s="16">
        <v>122800</v>
      </c>
      <c r="L14" s="16">
        <v>0</v>
      </c>
      <c r="M14" s="16">
        <f t="shared" si="0"/>
        <v>0</v>
      </c>
      <c r="N14" s="16">
        <f t="shared" si="1"/>
        <v>0</v>
      </c>
      <c r="O14" s="16">
        <f t="shared" si="2"/>
        <v>411075</v>
      </c>
      <c r="P14" s="16">
        <v>0</v>
      </c>
      <c r="Q14" s="16">
        <v>430050</v>
      </c>
      <c r="R14" s="16">
        <v>53388</v>
      </c>
      <c r="S14" s="16">
        <f t="shared" si="5"/>
        <v>53388</v>
      </c>
      <c r="T14" s="16">
        <f t="shared" si="6"/>
        <v>53388</v>
      </c>
      <c r="U14" s="16">
        <f t="shared" si="3"/>
        <v>0</v>
      </c>
      <c r="V14" s="16">
        <f t="shared" si="4"/>
        <v>357687</v>
      </c>
    </row>
    <row r="15" spans="1:22">
      <c r="A15" s="4">
        <v>13</v>
      </c>
      <c r="B15" s="4" t="s">
        <v>105</v>
      </c>
      <c r="C15" s="2" t="s">
        <v>735</v>
      </c>
      <c r="D15" s="3">
        <v>0</v>
      </c>
      <c r="E15" s="3">
        <v>7344</v>
      </c>
      <c r="F15" s="3">
        <v>0</v>
      </c>
      <c r="G15" s="3">
        <v>378</v>
      </c>
      <c r="H15" s="3">
        <v>1978</v>
      </c>
      <c r="I15" s="4" t="s">
        <v>1013</v>
      </c>
      <c r="J15" s="4">
        <f>+(D15*50)+(E15*50-F15*23)+(G15*25+H15*25)</f>
        <v>426100</v>
      </c>
      <c r="K15" s="16">
        <v>121640</v>
      </c>
      <c r="L15" s="16">
        <v>0</v>
      </c>
      <c r="M15" s="16">
        <f t="shared" si="0"/>
        <v>0</v>
      </c>
      <c r="N15" s="16">
        <f t="shared" si="1"/>
        <v>0</v>
      </c>
      <c r="O15" s="16">
        <f t="shared" si="2"/>
        <v>304460</v>
      </c>
      <c r="P15" s="16">
        <v>0</v>
      </c>
      <c r="Q15" s="16">
        <v>131400</v>
      </c>
      <c r="R15" s="16">
        <v>42610</v>
      </c>
      <c r="S15" s="16">
        <f t="shared" si="5"/>
        <v>42610</v>
      </c>
      <c r="T15" s="16">
        <f t="shared" si="6"/>
        <v>42610</v>
      </c>
      <c r="U15" s="16">
        <f t="shared" si="3"/>
        <v>0</v>
      </c>
      <c r="V15" s="16">
        <f t="shared" si="4"/>
        <v>261850</v>
      </c>
    </row>
    <row r="16" spans="1:22">
      <c r="A16" s="4">
        <v>14</v>
      </c>
      <c r="B16" s="4" t="s">
        <v>104</v>
      </c>
      <c r="C16" s="2" t="s">
        <v>733</v>
      </c>
      <c r="D16" s="3">
        <v>0</v>
      </c>
      <c r="E16" s="3">
        <v>17682</v>
      </c>
      <c r="F16" s="3">
        <v>0</v>
      </c>
      <c r="G16" s="3">
        <v>339</v>
      </c>
      <c r="H16" s="3">
        <v>1012</v>
      </c>
      <c r="I16" s="4" t="s">
        <v>1013</v>
      </c>
      <c r="J16" s="4">
        <f>+(D16*50)+(E16*50-F16*23)+(G16*25+H16*25)</f>
        <v>917875</v>
      </c>
      <c r="K16" s="16">
        <v>298480</v>
      </c>
      <c r="L16" s="16">
        <v>0</v>
      </c>
      <c r="M16" s="16">
        <f t="shared" si="0"/>
        <v>0</v>
      </c>
      <c r="N16" s="16">
        <f t="shared" si="1"/>
        <v>0</v>
      </c>
      <c r="O16" s="16">
        <f t="shared" si="2"/>
        <v>619395</v>
      </c>
      <c r="P16" s="16">
        <v>0</v>
      </c>
      <c r="Q16" s="16">
        <v>576100</v>
      </c>
      <c r="R16" s="16">
        <v>91788</v>
      </c>
      <c r="S16" s="16">
        <f t="shared" si="5"/>
        <v>91788</v>
      </c>
      <c r="T16" s="16">
        <f t="shared" si="6"/>
        <v>91788</v>
      </c>
      <c r="U16" s="16">
        <f t="shared" si="3"/>
        <v>0</v>
      </c>
      <c r="V16" s="16">
        <f t="shared" si="4"/>
        <v>527607</v>
      </c>
    </row>
    <row r="17" spans="1:22">
      <c r="A17" s="4">
        <v>15</v>
      </c>
      <c r="B17" s="4" t="s">
        <v>107</v>
      </c>
      <c r="C17" s="2" t="s">
        <v>737</v>
      </c>
      <c r="D17" s="3">
        <v>0</v>
      </c>
      <c r="E17" s="3">
        <v>30317</v>
      </c>
      <c r="F17" s="3">
        <v>0</v>
      </c>
      <c r="G17" s="3">
        <v>3880</v>
      </c>
      <c r="H17" s="3">
        <v>6671</v>
      </c>
      <c r="I17" s="4" t="s">
        <v>994</v>
      </c>
      <c r="J17" s="4">
        <f>+(D17*50)+(E17*100-F17*73)+(G17*100+H17*100)</f>
        <v>4086800</v>
      </c>
      <c r="K17" s="16">
        <v>1101760</v>
      </c>
      <c r="L17" s="16">
        <v>0</v>
      </c>
      <c r="M17" s="16">
        <f t="shared" si="0"/>
        <v>0</v>
      </c>
      <c r="N17" s="16">
        <f t="shared" si="1"/>
        <v>0</v>
      </c>
      <c r="O17" s="16">
        <f t="shared" si="2"/>
        <v>2985040</v>
      </c>
      <c r="P17" s="16">
        <v>0</v>
      </c>
      <c r="Q17" s="16">
        <v>766900</v>
      </c>
      <c r="R17" s="16">
        <v>408680</v>
      </c>
      <c r="S17" s="16">
        <f t="shared" si="5"/>
        <v>408680</v>
      </c>
      <c r="T17" s="16">
        <f t="shared" si="6"/>
        <v>408680</v>
      </c>
      <c r="U17" s="16">
        <f t="shared" si="3"/>
        <v>0</v>
      </c>
      <c r="V17" s="16">
        <f t="shared" si="4"/>
        <v>2576360</v>
      </c>
    </row>
    <row r="18" spans="1:22">
      <c r="A18" s="4">
        <v>16</v>
      </c>
      <c r="B18" s="4" t="s">
        <v>900</v>
      </c>
      <c r="C18" s="2" t="s">
        <v>739</v>
      </c>
      <c r="D18" s="3">
        <v>0</v>
      </c>
      <c r="E18" s="3">
        <v>768</v>
      </c>
      <c r="F18" s="3">
        <v>0</v>
      </c>
      <c r="G18" s="3">
        <v>254</v>
      </c>
      <c r="H18" s="3">
        <v>841</v>
      </c>
      <c r="I18" s="4" t="s">
        <v>1013</v>
      </c>
      <c r="J18" s="4">
        <f>+(D18*50)+(E18*50-F18*23)+(G18*25+H18*25)</f>
        <v>65775</v>
      </c>
      <c r="K18" s="16">
        <v>14840</v>
      </c>
      <c r="L18" s="16">
        <v>0</v>
      </c>
      <c r="M18" s="16">
        <f t="shared" si="0"/>
        <v>0</v>
      </c>
      <c r="N18" s="16">
        <f t="shared" si="1"/>
        <v>0</v>
      </c>
      <c r="O18" s="16">
        <f t="shared" si="2"/>
        <v>50935</v>
      </c>
      <c r="P18" s="16">
        <v>0</v>
      </c>
      <c r="Q18" s="16">
        <v>950</v>
      </c>
      <c r="R18" s="16">
        <v>950</v>
      </c>
      <c r="S18" s="16">
        <f t="shared" si="5"/>
        <v>950</v>
      </c>
      <c r="T18" s="16">
        <f t="shared" si="6"/>
        <v>950</v>
      </c>
      <c r="U18" s="16">
        <f t="shared" si="3"/>
        <v>0</v>
      </c>
      <c r="V18" s="16">
        <f t="shared" si="4"/>
        <v>49985</v>
      </c>
    </row>
    <row r="19" spans="1:22">
      <c r="A19" s="4">
        <v>17</v>
      </c>
      <c r="B19" s="4" t="s">
        <v>96</v>
      </c>
      <c r="C19" s="2" t="s">
        <v>715</v>
      </c>
      <c r="D19" s="3">
        <v>0</v>
      </c>
      <c r="E19" s="3">
        <v>26595</v>
      </c>
      <c r="F19" s="3">
        <v>0</v>
      </c>
      <c r="G19" s="3">
        <v>6789</v>
      </c>
      <c r="H19" s="3">
        <v>10060</v>
      </c>
      <c r="I19" s="4" t="s">
        <v>994</v>
      </c>
      <c r="J19" s="4">
        <f>+(D19*50)+(E19*100-F19*73)+(G19*100+H19*100)</f>
        <v>4344400</v>
      </c>
      <c r="K19" s="16">
        <v>869120</v>
      </c>
      <c r="L19" s="16">
        <v>885668</v>
      </c>
      <c r="M19" s="16">
        <f t="shared" si="0"/>
        <v>434440</v>
      </c>
      <c r="N19" s="16">
        <f t="shared" si="1"/>
        <v>451228</v>
      </c>
      <c r="O19" s="16">
        <f t="shared" si="2"/>
        <v>3040840</v>
      </c>
      <c r="P19" s="16">
        <v>0</v>
      </c>
      <c r="Q19" s="16">
        <v>595225</v>
      </c>
      <c r="R19" s="16">
        <v>434440</v>
      </c>
      <c r="S19" s="16">
        <f t="shared" si="5"/>
        <v>434440</v>
      </c>
      <c r="T19" s="16">
        <f t="shared" si="6"/>
        <v>434440</v>
      </c>
      <c r="U19" s="16">
        <f t="shared" si="3"/>
        <v>0</v>
      </c>
      <c r="V19" s="16">
        <f t="shared" si="4"/>
        <v>2606400</v>
      </c>
    </row>
    <row r="20" spans="1:22">
      <c r="A20" s="4">
        <v>18</v>
      </c>
      <c r="B20" s="4" t="s">
        <v>868</v>
      </c>
      <c r="C20" s="2" t="s">
        <v>869</v>
      </c>
      <c r="D20" s="3">
        <v>0</v>
      </c>
      <c r="E20" s="3">
        <v>36</v>
      </c>
      <c r="F20" s="3">
        <v>0</v>
      </c>
      <c r="G20" s="3">
        <v>11</v>
      </c>
      <c r="H20" s="3">
        <v>24</v>
      </c>
      <c r="I20" s="4" t="s">
        <v>1013</v>
      </c>
      <c r="J20" s="4">
        <f>+(D20*50)+(E20*50-F20*23)+(G20*25+H20*25)</f>
        <v>2675</v>
      </c>
      <c r="K20" s="16">
        <v>480</v>
      </c>
      <c r="L20" s="16">
        <v>0</v>
      </c>
      <c r="M20" s="16">
        <f t="shared" si="0"/>
        <v>0</v>
      </c>
      <c r="N20" s="16">
        <f t="shared" si="1"/>
        <v>0</v>
      </c>
      <c r="O20" s="16">
        <f t="shared" si="2"/>
        <v>2195</v>
      </c>
      <c r="P20" s="16">
        <v>0</v>
      </c>
      <c r="Q20" s="16">
        <v>100</v>
      </c>
      <c r="R20" s="16">
        <v>100</v>
      </c>
      <c r="S20" s="16">
        <f t="shared" si="5"/>
        <v>100</v>
      </c>
      <c r="T20" s="16">
        <f t="shared" si="6"/>
        <v>100</v>
      </c>
      <c r="U20" s="16">
        <f t="shared" si="3"/>
        <v>0</v>
      </c>
      <c r="V20" s="16">
        <f t="shared" si="4"/>
        <v>2095</v>
      </c>
    </row>
    <row r="21" spans="1:22">
      <c r="A21" s="4">
        <v>19</v>
      </c>
      <c r="B21" s="4" t="s">
        <v>70</v>
      </c>
      <c r="C21" s="2" t="s">
        <v>642</v>
      </c>
      <c r="D21" s="3">
        <v>0</v>
      </c>
      <c r="E21" s="3">
        <v>80</v>
      </c>
      <c r="F21" s="3">
        <v>0</v>
      </c>
      <c r="G21" s="3">
        <v>6</v>
      </c>
      <c r="H21" s="3">
        <v>51</v>
      </c>
      <c r="I21" s="4" t="s">
        <v>994</v>
      </c>
      <c r="J21" s="4">
        <f>+(D21*50)+(E21*100-F21*73)+(G21*100+H21*100)</f>
        <v>13700</v>
      </c>
      <c r="K21" s="16">
        <v>2240</v>
      </c>
      <c r="L21" s="16">
        <v>0</v>
      </c>
      <c r="M21" s="16">
        <f t="shared" si="0"/>
        <v>0</v>
      </c>
      <c r="N21" s="16">
        <f t="shared" si="1"/>
        <v>0</v>
      </c>
      <c r="O21" s="16">
        <f t="shared" si="2"/>
        <v>11460</v>
      </c>
      <c r="P21" s="16">
        <v>0</v>
      </c>
      <c r="Q21" s="16">
        <v>325</v>
      </c>
      <c r="R21" s="16">
        <v>325</v>
      </c>
      <c r="S21" s="16">
        <f t="shared" si="5"/>
        <v>325</v>
      </c>
      <c r="T21" s="16">
        <f t="shared" si="6"/>
        <v>325</v>
      </c>
      <c r="U21" s="16">
        <f t="shared" si="3"/>
        <v>0</v>
      </c>
      <c r="V21" s="16">
        <f t="shared" si="4"/>
        <v>11135</v>
      </c>
    </row>
    <row r="22" spans="1:22">
      <c r="A22" s="4">
        <v>20</v>
      </c>
      <c r="B22" s="4" t="s">
        <v>89</v>
      </c>
      <c r="C22" s="2" t="s">
        <v>672</v>
      </c>
      <c r="D22" s="3">
        <v>0</v>
      </c>
      <c r="E22" s="3">
        <v>7632</v>
      </c>
      <c r="F22" s="3">
        <v>0</v>
      </c>
      <c r="G22" s="3">
        <v>281</v>
      </c>
      <c r="H22" s="3">
        <v>922</v>
      </c>
      <c r="I22" s="4" t="s">
        <v>994</v>
      </c>
      <c r="J22" s="4">
        <f>+(D22*50)+(E22*100-F22*73)+(G22*100+H22*100)</f>
        <v>883500</v>
      </c>
      <c r="K22" s="16">
        <v>211520</v>
      </c>
      <c r="L22" s="16">
        <v>0</v>
      </c>
      <c r="M22" s="16">
        <f t="shared" si="0"/>
        <v>0</v>
      </c>
      <c r="N22" s="16">
        <f t="shared" si="1"/>
        <v>0</v>
      </c>
      <c r="O22" s="16">
        <f t="shared" si="2"/>
        <v>671980</v>
      </c>
      <c r="P22" s="16">
        <v>0</v>
      </c>
      <c r="Q22" s="16">
        <v>148500</v>
      </c>
      <c r="R22" s="16">
        <v>88350</v>
      </c>
      <c r="S22" s="16">
        <f t="shared" si="5"/>
        <v>88350</v>
      </c>
      <c r="T22" s="16">
        <f t="shared" si="6"/>
        <v>88350</v>
      </c>
      <c r="U22" s="16">
        <f t="shared" si="3"/>
        <v>0</v>
      </c>
      <c r="V22" s="16">
        <f t="shared" si="4"/>
        <v>583630</v>
      </c>
    </row>
    <row r="23" spans="1:22">
      <c r="A23" s="4">
        <v>21</v>
      </c>
      <c r="B23" s="4" t="s">
        <v>71</v>
      </c>
      <c r="C23" s="2" t="s">
        <v>644</v>
      </c>
      <c r="D23" s="3">
        <v>0</v>
      </c>
      <c r="E23" s="3">
        <v>3219</v>
      </c>
      <c r="F23" s="3">
        <v>0</v>
      </c>
      <c r="G23" s="3">
        <v>436</v>
      </c>
      <c r="H23" s="3">
        <v>1002</v>
      </c>
      <c r="I23" s="4" t="s">
        <v>1013</v>
      </c>
      <c r="J23" s="4">
        <f>+(D23*50)+(E23*50-F23*23)+(G23*25+H23*25)</f>
        <v>196900</v>
      </c>
      <c r="K23" s="16">
        <v>63240</v>
      </c>
      <c r="L23" s="16">
        <v>0</v>
      </c>
      <c r="M23" s="16">
        <f t="shared" si="0"/>
        <v>0</v>
      </c>
      <c r="N23" s="16">
        <f t="shared" si="1"/>
        <v>0</v>
      </c>
      <c r="O23" s="16">
        <f t="shared" si="2"/>
        <v>133660</v>
      </c>
      <c r="P23" s="16">
        <v>0</v>
      </c>
      <c r="Q23" s="16">
        <v>90425</v>
      </c>
      <c r="R23" s="16">
        <v>19690</v>
      </c>
      <c r="S23" s="16">
        <f t="shared" si="5"/>
        <v>19690</v>
      </c>
      <c r="T23" s="16">
        <f t="shared" si="6"/>
        <v>19690</v>
      </c>
      <c r="U23" s="16">
        <f t="shared" si="3"/>
        <v>0</v>
      </c>
      <c r="V23" s="16">
        <f t="shared" si="4"/>
        <v>113970</v>
      </c>
    </row>
    <row r="24" spans="1:22">
      <c r="A24" s="4">
        <v>22</v>
      </c>
      <c r="B24" s="4" t="s">
        <v>31</v>
      </c>
      <c r="C24" s="2" t="s">
        <v>555</v>
      </c>
      <c r="D24" s="3">
        <v>0</v>
      </c>
      <c r="E24" s="3">
        <v>277</v>
      </c>
      <c r="F24" s="3">
        <v>0</v>
      </c>
      <c r="G24" s="3">
        <v>52</v>
      </c>
      <c r="H24" s="3">
        <v>106</v>
      </c>
      <c r="I24" s="4" t="s">
        <v>1013</v>
      </c>
      <c r="J24" s="4">
        <f>+(D24*50)+(E24*50-F24*23)+(G24*25+H24*25)</f>
        <v>17800</v>
      </c>
      <c r="K24" s="16">
        <v>4080</v>
      </c>
      <c r="L24" s="16">
        <v>12975</v>
      </c>
      <c r="M24" s="16">
        <f t="shared" si="0"/>
        <v>1780</v>
      </c>
      <c r="N24" s="16">
        <f t="shared" si="1"/>
        <v>11195</v>
      </c>
      <c r="O24" s="16">
        <f t="shared" si="2"/>
        <v>11940</v>
      </c>
      <c r="P24" s="16">
        <v>0</v>
      </c>
      <c r="Q24" s="16">
        <v>225</v>
      </c>
      <c r="R24" s="16">
        <v>225</v>
      </c>
      <c r="S24" s="16">
        <f t="shared" si="5"/>
        <v>225</v>
      </c>
      <c r="T24" s="16">
        <f t="shared" si="6"/>
        <v>225</v>
      </c>
      <c r="U24" s="16">
        <f t="shared" si="3"/>
        <v>0</v>
      </c>
      <c r="V24" s="16">
        <f t="shared" si="4"/>
        <v>11715</v>
      </c>
    </row>
    <row r="25" spans="1:22">
      <c r="A25" s="4">
        <v>23</v>
      </c>
      <c r="B25" s="4" t="s">
        <v>58</v>
      </c>
      <c r="C25" s="2" t="s">
        <v>603</v>
      </c>
      <c r="D25" s="3">
        <v>0</v>
      </c>
      <c r="E25" s="3">
        <v>1858</v>
      </c>
      <c r="F25" s="3">
        <v>0</v>
      </c>
      <c r="G25" s="3">
        <v>16</v>
      </c>
      <c r="H25" s="3">
        <v>165</v>
      </c>
      <c r="I25" s="4" t="s">
        <v>1013</v>
      </c>
      <c r="J25" s="4">
        <f>+(D25*50)+(E25*50-F25*23)+(G25*25+H25*25)</f>
        <v>97425</v>
      </c>
      <c r="K25" s="16">
        <v>29040</v>
      </c>
      <c r="L25" s="16">
        <v>0</v>
      </c>
      <c r="M25" s="16">
        <f t="shared" si="0"/>
        <v>0</v>
      </c>
      <c r="N25" s="16">
        <f t="shared" si="1"/>
        <v>0</v>
      </c>
      <c r="O25" s="16">
        <f t="shared" si="2"/>
        <v>68385</v>
      </c>
      <c r="P25" s="16">
        <v>0</v>
      </c>
      <c r="Q25" s="16">
        <v>90225</v>
      </c>
      <c r="R25" s="16">
        <v>9743</v>
      </c>
      <c r="S25" s="16">
        <f t="shared" si="5"/>
        <v>9743</v>
      </c>
      <c r="T25" s="16">
        <f t="shared" si="6"/>
        <v>9743</v>
      </c>
      <c r="U25" s="16">
        <f t="shared" si="3"/>
        <v>0</v>
      </c>
      <c r="V25" s="16">
        <f t="shared" si="4"/>
        <v>58642</v>
      </c>
    </row>
    <row r="26" spans="1:22">
      <c r="A26" s="4">
        <v>24</v>
      </c>
      <c r="B26" s="4" t="s">
        <v>63</v>
      </c>
      <c r="C26" s="2" t="s">
        <v>632</v>
      </c>
      <c r="D26" s="3">
        <v>0</v>
      </c>
      <c r="E26" s="3">
        <v>119</v>
      </c>
      <c r="F26" s="3">
        <v>0</v>
      </c>
      <c r="G26" s="3">
        <v>13</v>
      </c>
      <c r="H26" s="3">
        <v>31</v>
      </c>
      <c r="I26" s="4" t="s">
        <v>994</v>
      </c>
      <c r="J26" s="4">
        <f>+(D26*50)+(E26*100-F26*73)+(G26*100+H26*100)</f>
        <v>16300</v>
      </c>
      <c r="K26" s="16">
        <v>6240</v>
      </c>
      <c r="L26" s="16">
        <v>0</v>
      </c>
      <c r="M26" s="16">
        <f t="shared" si="0"/>
        <v>0</v>
      </c>
      <c r="N26" s="16">
        <f t="shared" si="1"/>
        <v>0</v>
      </c>
      <c r="O26" s="16">
        <f t="shared" si="2"/>
        <v>10060</v>
      </c>
      <c r="P26" s="16">
        <v>0</v>
      </c>
      <c r="Q26" s="16">
        <v>625</v>
      </c>
      <c r="R26" s="16">
        <v>625</v>
      </c>
      <c r="S26" s="16">
        <f t="shared" si="5"/>
        <v>625</v>
      </c>
      <c r="T26" s="16">
        <f t="shared" si="6"/>
        <v>625</v>
      </c>
      <c r="U26" s="16">
        <f t="shared" si="3"/>
        <v>0</v>
      </c>
      <c r="V26" s="16">
        <f t="shared" si="4"/>
        <v>9435</v>
      </c>
    </row>
    <row r="27" spans="1:22">
      <c r="A27" s="4">
        <v>25</v>
      </c>
      <c r="B27" s="4" t="s">
        <v>458</v>
      </c>
      <c r="C27" s="2" t="s">
        <v>823</v>
      </c>
      <c r="D27" s="3">
        <v>0</v>
      </c>
      <c r="E27" s="3">
        <v>0</v>
      </c>
      <c r="F27" s="3">
        <v>0</v>
      </c>
      <c r="G27" s="3">
        <v>0</v>
      </c>
      <c r="H27" s="3">
        <v>0</v>
      </c>
      <c r="I27" s="4" t="s">
        <v>1013</v>
      </c>
      <c r="J27" s="4">
        <f t="shared" ref="J27:J32" si="7">+(D27*50)+(E27*50-F27*23)+(G27*25+H27*25)</f>
        <v>0</v>
      </c>
      <c r="K27" s="16">
        <v>0</v>
      </c>
      <c r="L27" s="16">
        <v>0</v>
      </c>
      <c r="M27" s="16">
        <f t="shared" si="0"/>
        <v>0</v>
      </c>
      <c r="N27" s="16">
        <f t="shared" si="1"/>
        <v>0</v>
      </c>
      <c r="O27" s="16">
        <f t="shared" si="2"/>
        <v>0</v>
      </c>
      <c r="P27" s="16">
        <v>0</v>
      </c>
      <c r="Q27" s="16">
        <v>0</v>
      </c>
      <c r="R27" s="16">
        <v>0</v>
      </c>
      <c r="S27" s="16">
        <f t="shared" si="5"/>
        <v>0</v>
      </c>
      <c r="T27" s="16">
        <f t="shared" si="6"/>
        <v>0</v>
      </c>
      <c r="U27" s="16">
        <f t="shared" si="3"/>
        <v>0</v>
      </c>
      <c r="V27" s="16">
        <f t="shared" si="4"/>
        <v>0</v>
      </c>
    </row>
    <row r="28" spans="1:22">
      <c r="A28" s="4">
        <v>26</v>
      </c>
      <c r="B28" s="4" t="s">
        <v>40</v>
      </c>
      <c r="C28" s="2" t="s">
        <v>572</v>
      </c>
      <c r="D28" s="3">
        <v>0</v>
      </c>
      <c r="E28" s="3">
        <v>386</v>
      </c>
      <c r="F28" s="3">
        <v>0</v>
      </c>
      <c r="G28" s="3">
        <v>0</v>
      </c>
      <c r="H28" s="3">
        <v>6</v>
      </c>
      <c r="I28" s="4" t="s">
        <v>1013</v>
      </c>
      <c r="J28" s="4">
        <f t="shared" si="7"/>
        <v>19450</v>
      </c>
      <c r="K28" s="16">
        <v>4240</v>
      </c>
      <c r="L28" s="16">
        <v>0</v>
      </c>
      <c r="M28" s="16">
        <f t="shared" si="0"/>
        <v>0</v>
      </c>
      <c r="N28" s="16">
        <f t="shared" si="1"/>
        <v>0</v>
      </c>
      <c r="O28" s="16">
        <f t="shared" si="2"/>
        <v>15210</v>
      </c>
      <c r="P28" s="16">
        <v>0</v>
      </c>
      <c r="Q28" s="16">
        <v>1025</v>
      </c>
      <c r="R28" s="16">
        <v>1025</v>
      </c>
      <c r="S28" s="16">
        <f t="shared" si="5"/>
        <v>1025</v>
      </c>
      <c r="T28" s="16">
        <f t="shared" si="6"/>
        <v>1025</v>
      </c>
      <c r="U28" s="16">
        <f t="shared" si="3"/>
        <v>0</v>
      </c>
      <c r="V28" s="16">
        <f t="shared" si="4"/>
        <v>14185</v>
      </c>
    </row>
    <row r="29" spans="1:22">
      <c r="A29" s="4">
        <v>27</v>
      </c>
      <c r="B29" s="4" t="s">
        <v>51</v>
      </c>
      <c r="C29" s="2" t="s">
        <v>592</v>
      </c>
      <c r="D29" s="3">
        <v>0</v>
      </c>
      <c r="E29" s="3">
        <v>136</v>
      </c>
      <c r="F29" s="3">
        <v>0</v>
      </c>
      <c r="G29" s="3">
        <v>0</v>
      </c>
      <c r="H29" s="3">
        <v>6</v>
      </c>
      <c r="I29" s="4" t="s">
        <v>1013</v>
      </c>
      <c r="J29" s="4">
        <f t="shared" si="7"/>
        <v>6950</v>
      </c>
      <c r="K29" s="16">
        <v>1640</v>
      </c>
      <c r="L29" s="16">
        <v>0</v>
      </c>
      <c r="M29" s="16">
        <f t="shared" si="0"/>
        <v>0</v>
      </c>
      <c r="N29" s="16">
        <f t="shared" si="1"/>
        <v>0</v>
      </c>
      <c r="O29" s="16">
        <f t="shared" si="2"/>
        <v>5310</v>
      </c>
      <c r="P29" s="16">
        <v>0</v>
      </c>
      <c r="Q29" s="16">
        <v>200</v>
      </c>
      <c r="R29" s="16">
        <v>200</v>
      </c>
      <c r="S29" s="16">
        <f t="shared" si="5"/>
        <v>200</v>
      </c>
      <c r="T29" s="16">
        <f t="shared" si="6"/>
        <v>200</v>
      </c>
      <c r="U29" s="16">
        <f t="shared" si="3"/>
        <v>0</v>
      </c>
      <c r="V29" s="16">
        <f t="shared" si="4"/>
        <v>5110</v>
      </c>
    </row>
    <row r="30" spans="1:22">
      <c r="A30" s="4">
        <v>28</v>
      </c>
      <c r="B30" s="4" t="s">
        <v>42</v>
      </c>
      <c r="C30" s="2" t="s">
        <v>575</v>
      </c>
      <c r="D30" s="3">
        <v>0</v>
      </c>
      <c r="E30" s="3">
        <v>106</v>
      </c>
      <c r="F30" s="3">
        <v>0</v>
      </c>
      <c r="G30" s="3">
        <v>1</v>
      </c>
      <c r="H30" s="3">
        <v>1</v>
      </c>
      <c r="I30" s="4" t="s">
        <v>1013</v>
      </c>
      <c r="J30" s="4">
        <f t="shared" si="7"/>
        <v>5350</v>
      </c>
      <c r="K30" s="16">
        <v>2120</v>
      </c>
      <c r="L30" s="16">
        <v>0</v>
      </c>
      <c r="M30" s="16">
        <f t="shared" si="0"/>
        <v>0</v>
      </c>
      <c r="N30" s="16">
        <f t="shared" si="1"/>
        <v>0</v>
      </c>
      <c r="O30" s="16">
        <f t="shared" si="2"/>
        <v>3230</v>
      </c>
      <c r="P30" s="16">
        <v>0</v>
      </c>
      <c r="Q30" s="16">
        <v>700</v>
      </c>
      <c r="R30" s="16">
        <v>535</v>
      </c>
      <c r="S30" s="16">
        <f t="shared" si="5"/>
        <v>535</v>
      </c>
      <c r="T30" s="16">
        <f t="shared" si="6"/>
        <v>535</v>
      </c>
      <c r="U30" s="16">
        <f t="shared" si="3"/>
        <v>0</v>
      </c>
      <c r="V30" s="16">
        <f t="shared" si="4"/>
        <v>2695</v>
      </c>
    </row>
    <row r="31" spans="1:22">
      <c r="A31" s="4">
        <v>29</v>
      </c>
      <c r="B31" s="4" t="s">
        <v>45</v>
      </c>
      <c r="C31" s="2" t="s">
        <v>581</v>
      </c>
      <c r="D31" s="3">
        <v>0</v>
      </c>
      <c r="E31" s="3">
        <v>9</v>
      </c>
      <c r="F31" s="3">
        <v>0</v>
      </c>
      <c r="G31" s="3">
        <v>0</v>
      </c>
      <c r="H31" s="3">
        <v>0</v>
      </c>
      <c r="I31" s="4" t="s">
        <v>1013</v>
      </c>
      <c r="J31" s="4">
        <f t="shared" si="7"/>
        <v>450</v>
      </c>
      <c r="K31" s="16">
        <v>240</v>
      </c>
      <c r="L31" s="16">
        <v>0</v>
      </c>
      <c r="M31" s="16">
        <f t="shared" si="0"/>
        <v>0</v>
      </c>
      <c r="N31" s="16">
        <f t="shared" si="1"/>
        <v>0</v>
      </c>
      <c r="O31" s="16">
        <f t="shared" si="2"/>
        <v>210</v>
      </c>
      <c r="P31" s="16">
        <v>0</v>
      </c>
      <c r="Q31" s="16">
        <v>150</v>
      </c>
      <c r="R31" s="16">
        <v>45</v>
      </c>
      <c r="S31" s="16">
        <f t="shared" si="5"/>
        <v>45</v>
      </c>
      <c r="T31" s="16">
        <f t="shared" si="6"/>
        <v>45</v>
      </c>
      <c r="U31" s="16">
        <f t="shared" si="3"/>
        <v>0</v>
      </c>
      <c r="V31" s="16">
        <f t="shared" si="4"/>
        <v>165</v>
      </c>
    </row>
    <row r="32" spans="1:22">
      <c r="A32" s="4">
        <v>30</v>
      </c>
      <c r="B32" s="4" t="s">
        <v>36</v>
      </c>
      <c r="C32" s="2" t="s">
        <v>563</v>
      </c>
      <c r="D32" s="3">
        <v>0</v>
      </c>
      <c r="E32" s="3">
        <v>136</v>
      </c>
      <c r="F32" s="3">
        <v>0</v>
      </c>
      <c r="G32" s="3">
        <v>1</v>
      </c>
      <c r="H32" s="3">
        <v>12</v>
      </c>
      <c r="I32" s="4" t="s">
        <v>1013</v>
      </c>
      <c r="J32" s="4">
        <f t="shared" si="7"/>
        <v>7125</v>
      </c>
      <c r="K32" s="16">
        <v>1400</v>
      </c>
      <c r="L32" s="16">
        <v>0</v>
      </c>
      <c r="M32" s="16">
        <f t="shared" si="0"/>
        <v>0</v>
      </c>
      <c r="N32" s="16">
        <f t="shared" si="1"/>
        <v>0</v>
      </c>
      <c r="O32" s="16">
        <f t="shared" si="2"/>
        <v>5725</v>
      </c>
      <c r="P32" s="16">
        <v>0</v>
      </c>
      <c r="Q32" s="16">
        <v>200</v>
      </c>
      <c r="R32" s="16">
        <v>200</v>
      </c>
      <c r="S32" s="16">
        <f t="shared" si="5"/>
        <v>200</v>
      </c>
      <c r="T32" s="16">
        <f t="shared" si="6"/>
        <v>200</v>
      </c>
      <c r="U32" s="16">
        <f t="shared" si="3"/>
        <v>0</v>
      </c>
      <c r="V32" s="16">
        <f t="shared" si="4"/>
        <v>5525</v>
      </c>
    </row>
    <row r="33" spans="1:22">
      <c r="A33" s="4">
        <v>31</v>
      </c>
      <c r="B33" s="4" t="s">
        <v>43</v>
      </c>
      <c r="C33" s="2" t="s">
        <v>577</v>
      </c>
      <c r="D33" s="3">
        <v>0</v>
      </c>
      <c r="E33" s="3">
        <v>132</v>
      </c>
      <c r="F33" s="3">
        <v>0</v>
      </c>
      <c r="G33" s="3">
        <v>0</v>
      </c>
      <c r="H33" s="3">
        <v>2</v>
      </c>
      <c r="I33" s="4" t="s">
        <v>994</v>
      </c>
      <c r="J33" s="4">
        <f>+(D33*50)+(E33*100-F33*73)+(G33*100+H33*100)</f>
        <v>13400</v>
      </c>
      <c r="K33" s="16">
        <v>3680</v>
      </c>
      <c r="L33" s="16">
        <v>0</v>
      </c>
      <c r="M33" s="16">
        <f t="shared" si="0"/>
        <v>0</v>
      </c>
      <c r="N33" s="16">
        <f t="shared" si="1"/>
        <v>0</v>
      </c>
      <c r="O33" s="16">
        <f t="shared" si="2"/>
        <v>9720</v>
      </c>
      <c r="P33" s="16">
        <v>0</v>
      </c>
      <c r="Q33" s="16">
        <v>125</v>
      </c>
      <c r="R33" s="16">
        <v>125</v>
      </c>
      <c r="S33" s="16">
        <f t="shared" si="5"/>
        <v>125</v>
      </c>
      <c r="T33" s="16">
        <f t="shared" si="6"/>
        <v>125</v>
      </c>
      <c r="U33" s="16">
        <f t="shared" si="3"/>
        <v>0</v>
      </c>
      <c r="V33" s="16">
        <f t="shared" si="4"/>
        <v>9595</v>
      </c>
    </row>
    <row r="34" spans="1:22">
      <c r="A34" s="4">
        <v>32</v>
      </c>
      <c r="B34" s="4" t="s">
        <v>38</v>
      </c>
      <c r="C34" s="2" t="s">
        <v>567</v>
      </c>
      <c r="D34" s="3">
        <v>0</v>
      </c>
      <c r="E34" s="3">
        <v>678</v>
      </c>
      <c r="F34" s="3">
        <v>0</v>
      </c>
      <c r="G34" s="3">
        <v>0</v>
      </c>
      <c r="H34" s="3">
        <v>0</v>
      </c>
      <c r="I34" s="4" t="s">
        <v>1013</v>
      </c>
      <c r="J34" s="4">
        <f>+(D34*50)+(E34*50-F34*23)+(G34*25+H34*25)</f>
        <v>33900</v>
      </c>
      <c r="K34" s="16">
        <v>7760</v>
      </c>
      <c r="L34" s="16">
        <v>0</v>
      </c>
      <c r="M34" s="16">
        <f t="shared" si="0"/>
        <v>0</v>
      </c>
      <c r="N34" s="16">
        <f t="shared" si="1"/>
        <v>0</v>
      </c>
      <c r="O34" s="16">
        <f t="shared" si="2"/>
        <v>26140</v>
      </c>
      <c r="P34" s="16">
        <v>0</v>
      </c>
      <c r="Q34" s="16">
        <v>950</v>
      </c>
      <c r="R34" s="16">
        <v>950</v>
      </c>
      <c r="S34" s="16">
        <f t="shared" si="5"/>
        <v>950</v>
      </c>
      <c r="T34" s="16">
        <f t="shared" si="6"/>
        <v>950</v>
      </c>
      <c r="U34" s="16">
        <f t="shared" si="3"/>
        <v>0</v>
      </c>
      <c r="V34" s="16">
        <f t="shared" si="4"/>
        <v>25190</v>
      </c>
    </row>
    <row r="35" spans="1:22">
      <c r="A35" s="4">
        <v>33</v>
      </c>
      <c r="B35" s="4" t="s">
        <v>47</v>
      </c>
      <c r="C35" s="2" t="s">
        <v>583</v>
      </c>
      <c r="D35" s="3">
        <v>0</v>
      </c>
      <c r="E35" s="3">
        <v>100</v>
      </c>
      <c r="F35" s="3">
        <v>0</v>
      </c>
      <c r="G35" s="3">
        <v>2</v>
      </c>
      <c r="H35" s="3">
        <v>14</v>
      </c>
      <c r="I35" s="4" t="s">
        <v>1013</v>
      </c>
      <c r="J35" s="4">
        <f>+(D35*50)+(E35*50-F35*23)+(G35*25+H35*25)</f>
        <v>5400</v>
      </c>
      <c r="K35" s="16">
        <v>1720</v>
      </c>
      <c r="L35" s="16">
        <v>0</v>
      </c>
      <c r="M35" s="16">
        <f t="shared" si="0"/>
        <v>0</v>
      </c>
      <c r="N35" s="16">
        <f t="shared" si="1"/>
        <v>0</v>
      </c>
      <c r="O35" s="16">
        <f t="shared" si="2"/>
        <v>3680</v>
      </c>
      <c r="P35" s="16">
        <v>0</v>
      </c>
      <c r="Q35" s="16">
        <v>200</v>
      </c>
      <c r="R35" s="16">
        <v>200</v>
      </c>
      <c r="S35" s="16">
        <f t="shared" si="5"/>
        <v>200</v>
      </c>
      <c r="T35" s="16">
        <f t="shared" si="6"/>
        <v>200</v>
      </c>
      <c r="U35" s="16">
        <f t="shared" si="3"/>
        <v>0</v>
      </c>
      <c r="V35" s="16">
        <f t="shared" si="4"/>
        <v>3480</v>
      </c>
    </row>
    <row r="36" spans="1:22">
      <c r="A36" s="4">
        <v>34</v>
      </c>
      <c r="B36" s="4" t="s">
        <v>52</v>
      </c>
      <c r="C36" s="2" t="s">
        <v>594</v>
      </c>
      <c r="D36" s="3">
        <v>0</v>
      </c>
      <c r="E36" s="3">
        <v>119</v>
      </c>
      <c r="F36" s="3">
        <v>0</v>
      </c>
      <c r="G36" s="3">
        <v>0</v>
      </c>
      <c r="H36" s="3">
        <v>0</v>
      </c>
      <c r="I36" s="4" t="s">
        <v>1013</v>
      </c>
      <c r="J36" s="4">
        <f>+(D36*50)+(E36*50-F36*23)+(G36*25+H36*25)</f>
        <v>5950</v>
      </c>
      <c r="K36" s="16">
        <v>3200</v>
      </c>
      <c r="L36" s="16">
        <v>0</v>
      </c>
      <c r="M36" s="16">
        <f t="shared" si="0"/>
        <v>0</v>
      </c>
      <c r="N36" s="16">
        <f t="shared" si="1"/>
        <v>0</v>
      </c>
      <c r="O36" s="16">
        <f t="shared" si="2"/>
        <v>2750</v>
      </c>
      <c r="P36" s="16">
        <v>0</v>
      </c>
      <c r="Q36" s="16">
        <v>75</v>
      </c>
      <c r="R36" s="16">
        <v>75</v>
      </c>
      <c r="S36" s="16">
        <f t="shared" si="5"/>
        <v>75</v>
      </c>
      <c r="T36" s="16">
        <f t="shared" si="6"/>
        <v>75</v>
      </c>
      <c r="U36" s="16">
        <f t="shared" si="3"/>
        <v>0</v>
      </c>
      <c r="V36" s="16">
        <f t="shared" si="4"/>
        <v>2675</v>
      </c>
    </row>
    <row r="37" spans="1:22">
      <c r="A37" s="4">
        <v>35</v>
      </c>
      <c r="B37" s="4" t="s">
        <v>46</v>
      </c>
      <c r="C37" s="2" t="s">
        <v>582</v>
      </c>
      <c r="D37" s="3">
        <v>0</v>
      </c>
      <c r="E37" s="3">
        <v>77</v>
      </c>
      <c r="F37" s="3">
        <v>0</v>
      </c>
      <c r="G37" s="3">
        <v>0</v>
      </c>
      <c r="H37" s="3">
        <v>0</v>
      </c>
      <c r="I37" s="4" t="s">
        <v>1013</v>
      </c>
      <c r="J37" s="4">
        <f>+(D37*50)+(E37*50-F37*23)+(G37*25+H37*25)</f>
        <v>3850</v>
      </c>
      <c r="K37" s="16">
        <v>880</v>
      </c>
      <c r="L37" s="16">
        <v>0</v>
      </c>
      <c r="M37" s="16">
        <f t="shared" si="0"/>
        <v>0</v>
      </c>
      <c r="N37" s="16">
        <f t="shared" si="1"/>
        <v>0</v>
      </c>
      <c r="O37" s="16">
        <f t="shared" si="2"/>
        <v>2970</v>
      </c>
      <c r="P37" s="16">
        <v>0</v>
      </c>
      <c r="Q37" s="16">
        <v>200</v>
      </c>
      <c r="R37" s="16">
        <v>200</v>
      </c>
      <c r="S37" s="16">
        <f t="shared" si="5"/>
        <v>200</v>
      </c>
      <c r="T37" s="16">
        <f t="shared" si="6"/>
        <v>200</v>
      </c>
      <c r="U37" s="16">
        <f t="shared" si="3"/>
        <v>0</v>
      </c>
      <c r="V37" s="16">
        <f t="shared" si="4"/>
        <v>2770</v>
      </c>
    </row>
    <row r="38" spans="1:22">
      <c r="A38" s="4">
        <v>36</v>
      </c>
      <c r="B38" s="4" t="s">
        <v>39</v>
      </c>
      <c r="C38" s="2" t="s">
        <v>570</v>
      </c>
      <c r="D38" s="3">
        <v>0</v>
      </c>
      <c r="E38" s="3">
        <v>31</v>
      </c>
      <c r="F38" s="3">
        <v>0</v>
      </c>
      <c r="G38" s="3">
        <v>1</v>
      </c>
      <c r="H38" s="3">
        <v>6</v>
      </c>
      <c r="I38" s="4" t="s">
        <v>1013</v>
      </c>
      <c r="J38" s="4">
        <f>+(D38*50)+(E38*50-F38*23)+(G38*25+H38*25)</f>
        <v>1725</v>
      </c>
      <c r="K38" s="16">
        <v>480</v>
      </c>
      <c r="L38" s="16">
        <v>0</v>
      </c>
      <c r="M38" s="16">
        <f t="shared" si="0"/>
        <v>0</v>
      </c>
      <c r="N38" s="16">
        <f t="shared" si="1"/>
        <v>0</v>
      </c>
      <c r="O38" s="16">
        <f t="shared" si="2"/>
        <v>1245</v>
      </c>
      <c r="P38" s="16">
        <v>0</v>
      </c>
      <c r="Q38" s="16">
        <v>75</v>
      </c>
      <c r="R38" s="16">
        <v>75</v>
      </c>
      <c r="S38" s="16">
        <f t="shared" si="5"/>
        <v>75</v>
      </c>
      <c r="T38" s="16">
        <f t="shared" si="6"/>
        <v>75</v>
      </c>
      <c r="U38" s="16">
        <f t="shared" si="3"/>
        <v>0</v>
      </c>
      <c r="V38" s="16">
        <f t="shared" si="4"/>
        <v>1170</v>
      </c>
    </row>
    <row r="39" spans="1:22">
      <c r="A39" s="4">
        <v>37</v>
      </c>
      <c r="B39" s="4" t="s">
        <v>49</v>
      </c>
      <c r="C39" s="2" t="s">
        <v>587</v>
      </c>
      <c r="D39" s="3">
        <v>0</v>
      </c>
      <c r="E39" s="3">
        <v>141</v>
      </c>
      <c r="F39" s="3">
        <v>0</v>
      </c>
      <c r="G39" s="3">
        <v>0</v>
      </c>
      <c r="H39" s="3">
        <v>0</v>
      </c>
      <c r="I39" s="4" t="s">
        <v>994</v>
      </c>
      <c r="J39" s="4">
        <f>+(D39*50)+(E39*100-F39*73)+(G39*100+H39*100)</f>
        <v>14100</v>
      </c>
      <c r="K39" s="16">
        <v>2880</v>
      </c>
      <c r="L39" s="16">
        <v>0</v>
      </c>
      <c r="M39" s="16">
        <f t="shared" si="0"/>
        <v>0</v>
      </c>
      <c r="N39" s="16">
        <f t="shared" si="1"/>
        <v>0</v>
      </c>
      <c r="O39" s="16">
        <f t="shared" si="2"/>
        <v>11220</v>
      </c>
      <c r="P39" s="16">
        <v>0</v>
      </c>
      <c r="Q39" s="16">
        <v>25</v>
      </c>
      <c r="R39" s="16">
        <v>25</v>
      </c>
      <c r="S39" s="16">
        <f t="shared" si="5"/>
        <v>25</v>
      </c>
      <c r="T39" s="16">
        <f t="shared" si="6"/>
        <v>25</v>
      </c>
      <c r="U39" s="16">
        <f t="shared" si="3"/>
        <v>0</v>
      </c>
      <c r="V39" s="16">
        <f t="shared" si="4"/>
        <v>11195</v>
      </c>
    </row>
    <row r="40" spans="1:22">
      <c r="A40" s="4">
        <v>38</v>
      </c>
      <c r="B40" s="4" t="s">
        <v>37</v>
      </c>
      <c r="C40" s="2" t="s">
        <v>565</v>
      </c>
      <c r="D40" s="3">
        <v>0</v>
      </c>
      <c r="E40" s="3">
        <v>689</v>
      </c>
      <c r="F40" s="3">
        <v>0</v>
      </c>
      <c r="G40" s="3">
        <v>1</v>
      </c>
      <c r="H40" s="3">
        <v>1</v>
      </c>
      <c r="I40" s="4" t="s">
        <v>1013</v>
      </c>
      <c r="J40" s="4">
        <f t="shared" ref="J40:J45" si="8">+(D40*50)+(E40*50-F40*23)+(G40*25+H40*25)</f>
        <v>34500</v>
      </c>
      <c r="K40" s="16">
        <v>10720</v>
      </c>
      <c r="L40" s="16">
        <v>0</v>
      </c>
      <c r="M40" s="16">
        <f t="shared" si="0"/>
        <v>0</v>
      </c>
      <c r="N40" s="16">
        <f t="shared" si="1"/>
        <v>0</v>
      </c>
      <c r="O40" s="16">
        <f t="shared" si="2"/>
        <v>23780</v>
      </c>
      <c r="P40" s="16">
        <v>0</v>
      </c>
      <c r="Q40" s="16">
        <v>11775</v>
      </c>
      <c r="R40" s="16">
        <v>3450</v>
      </c>
      <c r="S40" s="16">
        <f t="shared" si="5"/>
        <v>3450</v>
      </c>
      <c r="T40" s="16">
        <f t="shared" si="6"/>
        <v>3450</v>
      </c>
      <c r="U40" s="16">
        <f t="shared" si="3"/>
        <v>0</v>
      </c>
      <c r="V40" s="16">
        <f t="shared" si="4"/>
        <v>20330</v>
      </c>
    </row>
    <row r="41" spans="1:22">
      <c r="A41" s="4">
        <v>39</v>
      </c>
      <c r="B41" s="4" t="s">
        <v>457</v>
      </c>
      <c r="C41" s="2" t="s">
        <v>821</v>
      </c>
      <c r="D41" s="3">
        <v>0</v>
      </c>
      <c r="E41" s="3">
        <v>2</v>
      </c>
      <c r="F41" s="3">
        <v>0</v>
      </c>
      <c r="G41" s="3">
        <v>0</v>
      </c>
      <c r="H41" s="3">
        <v>0</v>
      </c>
      <c r="I41" s="4" t="s">
        <v>1013</v>
      </c>
      <c r="J41" s="4">
        <f t="shared" si="8"/>
        <v>100</v>
      </c>
      <c r="K41" s="16">
        <v>80</v>
      </c>
      <c r="L41" s="16">
        <v>0</v>
      </c>
      <c r="M41" s="16">
        <f t="shared" si="0"/>
        <v>0</v>
      </c>
      <c r="N41" s="16">
        <f t="shared" si="1"/>
        <v>0</v>
      </c>
      <c r="O41" s="16">
        <f t="shared" si="2"/>
        <v>20</v>
      </c>
      <c r="P41" s="16">
        <v>0</v>
      </c>
      <c r="Q41" s="16">
        <v>0</v>
      </c>
      <c r="R41" s="16">
        <v>0</v>
      </c>
      <c r="S41" s="16">
        <f t="shared" si="5"/>
        <v>0</v>
      </c>
      <c r="T41" s="16">
        <f t="shared" si="6"/>
        <v>0</v>
      </c>
      <c r="U41" s="16">
        <f t="shared" si="3"/>
        <v>0</v>
      </c>
      <c r="V41" s="16">
        <f t="shared" si="4"/>
        <v>20</v>
      </c>
    </row>
    <row r="42" spans="1:22">
      <c r="A42" s="4">
        <v>40</v>
      </c>
      <c r="B42" s="4" t="s">
        <v>53</v>
      </c>
      <c r="C42" s="2" t="s">
        <v>595</v>
      </c>
      <c r="D42" s="3">
        <v>0</v>
      </c>
      <c r="E42" s="3">
        <v>797</v>
      </c>
      <c r="F42" s="3">
        <v>0</v>
      </c>
      <c r="G42" s="3">
        <v>95</v>
      </c>
      <c r="H42" s="3">
        <v>332</v>
      </c>
      <c r="I42" s="4" t="s">
        <v>1013</v>
      </c>
      <c r="J42" s="4">
        <f t="shared" si="8"/>
        <v>50525</v>
      </c>
      <c r="K42" s="16">
        <v>12080</v>
      </c>
      <c r="L42" s="16">
        <v>0</v>
      </c>
      <c r="M42" s="16">
        <f t="shared" si="0"/>
        <v>0</v>
      </c>
      <c r="N42" s="16">
        <f t="shared" si="1"/>
        <v>0</v>
      </c>
      <c r="O42" s="16">
        <f t="shared" si="2"/>
        <v>38445</v>
      </c>
      <c r="P42" s="16">
        <v>0</v>
      </c>
      <c r="Q42" s="16">
        <v>725</v>
      </c>
      <c r="R42" s="16">
        <v>725</v>
      </c>
      <c r="S42" s="16">
        <f t="shared" si="5"/>
        <v>725</v>
      </c>
      <c r="T42" s="16">
        <f t="shared" si="6"/>
        <v>725</v>
      </c>
      <c r="U42" s="16">
        <f t="shared" si="3"/>
        <v>0</v>
      </c>
      <c r="V42" s="16">
        <f t="shared" si="4"/>
        <v>37720</v>
      </c>
    </row>
    <row r="43" spans="1:22">
      <c r="A43" s="4">
        <v>41</v>
      </c>
      <c r="B43" s="4" t="s">
        <v>44</v>
      </c>
      <c r="C43" s="2" t="s">
        <v>579</v>
      </c>
      <c r="D43" s="3">
        <v>0</v>
      </c>
      <c r="E43" s="3">
        <v>27</v>
      </c>
      <c r="F43" s="3">
        <v>0</v>
      </c>
      <c r="G43" s="3">
        <v>0</v>
      </c>
      <c r="H43" s="3">
        <v>0</v>
      </c>
      <c r="I43" s="4" t="s">
        <v>1013</v>
      </c>
      <c r="J43" s="4">
        <f t="shared" si="8"/>
        <v>1350</v>
      </c>
      <c r="K43" s="16">
        <v>440</v>
      </c>
      <c r="L43" s="16">
        <v>0</v>
      </c>
      <c r="M43" s="16">
        <f t="shared" si="0"/>
        <v>0</v>
      </c>
      <c r="N43" s="16">
        <f t="shared" si="1"/>
        <v>0</v>
      </c>
      <c r="O43" s="16">
        <f t="shared" si="2"/>
        <v>910</v>
      </c>
      <c r="P43" s="16">
        <v>0</v>
      </c>
      <c r="Q43" s="16">
        <v>275</v>
      </c>
      <c r="R43" s="16">
        <v>135</v>
      </c>
      <c r="S43" s="16">
        <f t="shared" si="5"/>
        <v>135</v>
      </c>
      <c r="T43" s="16">
        <f t="shared" si="6"/>
        <v>135</v>
      </c>
      <c r="U43" s="16">
        <f t="shared" si="3"/>
        <v>0</v>
      </c>
      <c r="V43" s="16">
        <f t="shared" si="4"/>
        <v>775</v>
      </c>
    </row>
    <row r="44" spans="1:22">
      <c r="A44" s="4">
        <v>42</v>
      </c>
      <c r="B44" s="4" t="s">
        <v>41</v>
      </c>
      <c r="C44" s="2" t="s">
        <v>573</v>
      </c>
      <c r="D44" s="3">
        <v>0</v>
      </c>
      <c r="E44" s="3">
        <v>67</v>
      </c>
      <c r="F44" s="3">
        <v>0</v>
      </c>
      <c r="G44" s="3">
        <v>0</v>
      </c>
      <c r="H44" s="3">
        <v>3</v>
      </c>
      <c r="I44" s="4" t="s">
        <v>1013</v>
      </c>
      <c r="J44" s="4">
        <f t="shared" si="8"/>
        <v>3425</v>
      </c>
      <c r="K44" s="16">
        <v>120</v>
      </c>
      <c r="L44" s="16">
        <v>0</v>
      </c>
      <c r="M44" s="16">
        <f t="shared" si="0"/>
        <v>0</v>
      </c>
      <c r="N44" s="16">
        <f t="shared" si="1"/>
        <v>0</v>
      </c>
      <c r="O44" s="16">
        <f t="shared" si="2"/>
        <v>3305</v>
      </c>
      <c r="P44" s="16">
        <v>0</v>
      </c>
      <c r="Q44" s="16">
        <v>75</v>
      </c>
      <c r="R44" s="16">
        <v>75</v>
      </c>
      <c r="S44" s="16">
        <f t="shared" si="5"/>
        <v>75</v>
      </c>
      <c r="T44" s="16">
        <f t="shared" si="6"/>
        <v>75</v>
      </c>
      <c r="U44" s="16">
        <f t="shared" si="3"/>
        <v>0</v>
      </c>
      <c r="V44" s="16">
        <f t="shared" si="4"/>
        <v>3230</v>
      </c>
    </row>
    <row r="45" spans="1:22">
      <c r="A45" s="4">
        <v>43</v>
      </c>
      <c r="B45" s="4" t="s">
        <v>35</v>
      </c>
      <c r="C45" s="2" t="s">
        <v>561</v>
      </c>
      <c r="D45" s="3">
        <v>0</v>
      </c>
      <c r="E45" s="3">
        <v>241</v>
      </c>
      <c r="F45" s="3">
        <v>0</v>
      </c>
      <c r="G45" s="3">
        <v>0</v>
      </c>
      <c r="H45" s="3">
        <v>2</v>
      </c>
      <c r="I45" s="4" t="s">
        <v>1013</v>
      </c>
      <c r="J45" s="4">
        <f t="shared" si="8"/>
        <v>12100</v>
      </c>
      <c r="K45" s="16">
        <v>2880</v>
      </c>
      <c r="L45" s="16">
        <v>0</v>
      </c>
      <c r="M45" s="16">
        <f t="shared" si="0"/>
        <v>0</v>
      </c>
      <c r="N45" s="16">
        <f t="shared" si="1"/>
        <v>0</v>
      </c>
      <c r="O45" s="16">
        <f t="shared" si="2"/>
        <v>9220</v>
      </c>
      <c r="P45" s="16">
        <v>0</v>
      </c>
      <c r="Q45" s="16">
        <v>975</v>
      </c>
      <c r="R45" s="16">
        <v>975</v>
      </c>
      <c r="S45" s="16">
        <f t="shared" si="5"/>
        <v>975</v>
      </c>
      <c r="T45" s="16">
        <f t="shared" si="6"/>
        <v>975</v>
      </c>
      <c r="U45" s="16">
        <f t="shared" si="3"/>
        <v>0</v>
      </c>
      <c r="V45" s="16">
        <f t="shared" si="4"/>
        <v>8245</v>
      </c>
    </row>
    <row r="46" spans="1:22">
      <c r="A46" s="4">
        <v>44</v>
      </c>
      <c r="B46" s="4" t="s">
        <v>72</v>
      </c>
      <c r="C46" s="2" t="s">
        <v>646</v>
      </c>
      <c r="D46" s="3">
        <v>0</v>
      </c>
      <c r="E46" s="3">
        <v>1425</v>
      </c>
      <c r="F46" s="3">
        <v>0</v>
      </c>
      <c r="G46" s="3">
        <v>140</v>
      </c>
      <c r="H46" s="3">
        <v>253</v>
      </c>
      <c r="I46" s="4" t="s">
        <v>994</v>
      </c>
      <c r="J46" s="4">
        <f>+(D46*50)+(E46*100-F46*73)+(G46*100+H46*100)</f>
        <v>181800</v>
      </c>
      <c r="K46" s="16">
        <v>36960</v>
      </c>
      <c r="L46" s="16">
        <v>0</v>
      </c>
      <c r="M46" s="16">
        <f t="shared" si="0"/>
        <v>0</v>
      </c>
      <c r="N46" s="16">
        <f t="shared" si="1"/>
        <v>0</v>
      </c>
      <c r="O46" s="16">
        <f t="shared" si="2"/>
        <v>144840</v>
      </c>
      <c r="P46" s="16">
        <v>0</v>
      </c>
      <c r="Q46" s="16">
        <v>25125</v>
      </c>
      <c r="R46" s="16">
        <v>18180</v>
      </c>
      <c r="S46" s="16">
        <f t="shared" si="5"/>
        <v>18180</v>
      </c>
      <c r="T46" s="16">
        <f t="shared" si="6"/>
        <v>18180</v>
      </c>
      <c r="U46" s="16">
        <f t="shared" si="3"/>
        <v>0</v>
      </c>
      <c r="V46" s="16">
        <f t="shared" si="4"/>
        <v>126660</v>
      </c>
    </row>
    <row r="47" spans="1:22">
      <c r="A47" s="4">
        <v>45</v>
      </c>
      <c r="B47" s="4" t="s">
        <v>112</v>
      </c>
      <c r="C47" s="2" t="s">
        <v>770</v>
      </c>
      <c r="D47" s="3">
        <v>0</v>
      </c>
      <c r="E47" s="3">
        <v>1349</v>
      </c>
      <c r="F47" s="3">
        <v>0</v>
      </c>
      <c r="G47" s="3">
        <v>300</v>
      </c>
      <c r="H47" s="3">
        <v>926</v>
      </c>
      <c r="I47" s="4" t="s">
        <v>1013</v>
      </c>
      <c r="J47" s="4">
        <f t="shared" ref="J47:J59" si="9">+(D47*50)+(E47*50-F47*23)+(G47*25+H47*25)</f>
        <v>98100</v>
      </c>
      <c r="K47" s="16">
        <v>22320</v>
      </c>
      <c r="L47" s="16">
        <v>0</v>
      </c>
      <c r="M47" s="16">
        <f t="shared" si="0"/>
        <v>0</v>
      </c>
      <c r="N47" s="16">
        <f t="shared" si="1"/>
        <v>0</v>
      </c>
      <c r="O47" s="16">
        <f t="shared" si="2"/>
        <v>75780</v>
      </c>
      <c r="P47" s="16">
        <v>0</v>
      </c>
      <c r="Q47" s="16">
        <v>21650</v>
      </c>
      <c r="R47" s="16">
        <v>9810</v>
      </c>
      <c r="S47" s="16">
        <f t="shared" si="5"/>
        <v>9810</v>
      </c>
      <c r="T47" s="16">
        <f t="shared" si="6"/>
        <v>9810</v>
      </c>
      <c r="U47" s="16">
        <f t="shared" si="3"/>
        <v>0</v>
      </c>
      <c r="V47" s="16">
        <f t="shared" si="4"/>
        <v>65970</v>
      </c>
    </row>
    <row r="48" spans="1:22">
      <c r="A48" s="4">
        <v>46</v>
      </c>
      <c r="B48" s="4" t="s">
        <v>116</v>
      </c>
      <c r="C48" s="2" t="s">
        <v>778</v>
      </c>
      <c r="D48" s="3">
        <v>0</v>
      </c>
      <c r="E48" s="3">
        <v>1006</v>
      </c>
      <c r="F48" s="3">
        <v>0</v>
      </c>
      <c r="G48" s="3">
        <v>103</v>
      </c>
      <c r="H48" s="3">
        <v>278</v>
      </c>
      <c r="I48" s="4" t="s">
        <v>1013</v>
      </c>
      <c r="J48" s="4">
        <f t="shared" si="9"/>
        <v>59825</v>
      </c>
      <c r="K48" s="16">
        <v>15320</v>
      </c>
      <c r="L48" s="16">
        <v>0</v>
      </c>
      <c r="M48" s="16">
        <f t="shared" si="0"/>
        <v>0</v>
      </c>
      <c r="N48" s="16">
        <f t="shared" si="1"/>
        <v>0</v>
      </c>
      <c r="O48" s="16">
        <f t="shared" si="2"/>
        <v>44505</v>
      </c>
      <c r="P48" s="16">
        <v>0</v>
      </c>
      <c r="Q48" s="16">
        <v>60975</v>
      </c>
      <c r="R48" s="16">
        <v>5983</v>
      </c>
      <c r="S48" s="16">
        <f t="shared" si="5"/>
        <v>5983</v>
      </c>
      <c r="T48" s="16">
        <f t="shared" si="6"/>
        <v>5983</v>
      </c>
      <c r="U48" s="16">
        <f t="shared" si="3"/>
        <v>0</v>
      </c>
      <c r="V48" s="16">
        <f t="shared" si="4"/>
        <v>38522</v>
      </c>
    </row>
    <row r="49" spans="1:22">
      <c r="A49" s="4">
        <v>47</v>
      </c>
      <c r="B49" s="4" t="s">
        <v>113</v>
      </c>
      <c r="C49" s="2" t="s">
        <v>772</v>
      </c>
      <c r="D49" s="3">
        <v>0</v>
      </c>
      <c r="E49" s="3">
        <v>520</v>
      </c>
      <c r="F49" s="3">
        <v>0</v>
      </c>
      <c r="G49" s="3">
        <v>61</v>
      </c>
      <c r="H49" s="3">
        <v>249</v>
      </c>
      <c r="I49" s="4" t="s">
        <v>1013</v>
      </c>
      <c r="J49" s="4">
        <f t="shared" si="9"/>
        <v>33750</v>
      </c>
      <c r="K49" s="16">
        <v>8680</v>
      </c>
      <c r="L49" s="16">
        <v>0</v>
      </c>
      <c r="M49" s="16">
        <f t="shared" si="0"/>
        <v>0</v>
      </c>
      <c r="N49" s="16">
        <f t="shared" si="1"/>
        <v>0</v>
      </c>
      <c r="O49" s="16">
        <f t="shared" si="2"/>
        <v>25070</v>
      </c>
      <c r="P49" s="16">
        <v>0</v>
      </c>
      <c r="Q49" s="16">
        <v>950</v>
      </c>
      <c r="R49" s="16">
        <v>950</v>
      </c>
      <c r="S49" s="16">
        <f t="shared" si="5"/>
        <v>950</v>
      </c>
      <c r="T49" s="16">
        <f t="shared" si="6"/>
        <v>950</v>
      </c>
      <c r="U49" s="16">
        <f t="shared" si="3"/>
        <v>0</v>
      </c>
      <c r="V49" s="16">
        <f t="shared" si="4"/>
        <v>24120</v>
      </c>
    </row>
    <row r="50" spans="1:22">
      <c r="A50" s="4">
        <v>48</v>
      </c>
      <c r="B50" s="4" t="s">
        <v>115</v>
      </c>
      <c r="C50" s="2" t="s">
        <v>776</v>
      </c>
      <c r="D50" s="3">
        <v>0</v>
      </c>
      <c r="E50" s="3">
        <v>986</v>
      </c>
      <c r="F50" s="3">
        <v>0</v>
      </c>
      <c r="G50" s="3">
        <v>254</v>
      </c>
      <c r="H50" s="3">
        <v>800</v>
      </c>
      <c r="I50" s="4" t="s">
        <v>1013</v>
      </c>
      <c r="J50" s="4">
        <f t="shared" si="9"/>
        <v>75650</v>
      </c>
      <c r="K50" s="16">
        <v>15360</v>
      </c>
      <c r="L50" s="16">
        <v>0</v>
      </c>
      <c r="M50" s="16">
        <f t="shared" si="0"/>
        <v>0</v>
      </c>
      <c r="N50" s="16">
        <f t="shared" si="1"/>
        <v>0</v>
      </c>
      <c r="O50" s="16">
        <f t="shared" si="2"/>
        <v>60290</v>
      </c>
      <c r="P50" s="16">
        <v>0</v>
      </c>
      <c r="Q50" s="16">
        <v>675</v>
      </c>
      <c r="R50" s="16">
        <v>675</v>
      </c>
      <c r="S50" s="16">
        <f t="shared" si="5"/>
        <v>675</v>
      </c>
      <c r="T50" s="16">
        <f t="shared" si="6"/>
        <v>675</v>
      </c>
      <c r="U50" s="16">
        <f t="shared" si="3"/>
        <v>0</v>
      </c>
      <c r="V50" s="16">
        <f t="shared" si="4"/>
        <v>59615</v>
      </c>
    </row>
    <row r="51" spans="1:22">
      <c r="A51" s="4">
        <v>49</v>
      </c>
      <c r="B51" s="4" t="s">
        <v>111</v>
      </c>
      <c r="C51" s="2" t="s">
        <v>768</v>
      </c>
      <c r="D51" s="3">
        <v>0</v>
      </c>
      <c r="E51" s="3">
        <v>1610</v>
      </c>
      <c r="F51" s="3">
        <v>0</v>
      </c>
      <c r="G51" s="3">
        <v>266</v>
      </c>
      <c r="H51" s="3">
        <v>919</v>
      </c>
      <c r="I51" s="4" t="s">
        <v>1013</v>
      </c>
      <c r="J51" s="4">
        <f t="shared" si="9"/>
        <v>110125</v>
      </c>
      <c r="K51" s="16">
        <v>21680</v>
      </c>
      <c r="L51" s="16">
        <v>0</v>
      </c>
      <c r="M51" s="16">
        <f t="shared" si="0"/>
        <v>0</v>
      </c>
      <c r="N51" s="16">
        <f t="shared" si="1"/>
        <v>0</v>
      </c>
      <c r="O51" s="16">
        <f t="shared" si="2"/>
        <v>88445</v>
      </c>
      <c r="P51" s="16">
        <v>0</v>
      </c>
      <c r="Q51" s="16">
        <v>1675</v>
      </c>
      <c r="R51" s="16">
        <v>1675</v>
      </c>
      <c r="S51" s="16">
        <f t="shared" si="5"/>
        <v>1675</v>
      </c>
      <c r="T51" s="16">
        <f t="shared" si="6"/>
        <v>1675</v>
      </c>
      <c r="U51" s="16">
        <f t="shared" si="3"/>
        <v>0</v>
      </c>
      <c r="V51" s="16">
        <f t="shared" si="4"/>
        <v>86770</v>
      </c>
    </row>
    <row r="52" spans="1:22">
      <c r="A52" s="4">
        <v>50</v>
      </c>
      <c r="B52" s="4" t="s">
        <v>110</v>
      </c>
      <c r="C52" s="2" t="s">
        <v>766</v>
      </c>
      <c r="D52" s="3">
        <v>0</v>
      </c>
      <c r="E52" s="3">
        <v>2345</v>
      </c>
      <c r="F52" s="3">
        <v>0</v>
      </c>
      <c r="G52" s="3">
        <v>408</v>
      </c>
      <c r="H52" s="3">
        <v>792</v>
      </c>
      <c r="I52" s="4" t="s">
        <v>1013</v>
      </c>
      <c r="J52" s="4">
        <f t="shared" si="9"/>
        <v>147250</v>
      </c>
      <c r="K52" s="16">
        <v>38200</v>
      </c>
      <c r="L52" s="16">
        <v>0</v>
      </c>
      <c r="M52" s="16">
        <f t="shared" si="0"/>
        <v>0</v>
      </c>
      <c r="N52" s="16">
        <f t="shared" si="1"/>
        <v>0</v>
      </c>
      <c r="O52" s="16">
        <f t="shared" si="2"/>
        <v>109050</v>
      </c>
      <c r="P52" s="16">
        <v>0</v>
      </c>
      <c r="Q52" s="16">
        <v>52425</v>
      </c>
      <c r="R52" s="16">
        <v>14725</v>
      </c>
      <c r="S52" s="16">
        <f t="shared" si="5"/>
        <v>14725</v>
      </c>
      <c r="T52" s="16">
        <f t="shared" si="6"/>
        <v>14725</v>
      </c>
      <c r="U52" s="16">
        <f t="shared" si="3"/>
        <v>0</v>
      </c>
      <c r="V52" s="16">
        <f t="shared" si="4"/>
        <v>94325</v>
      </c>
    </row>
    <row r="53" spans="1:22">
      <c r="A53" s="4">
        <v>51</v>
      </c>
      <c r="B53" s="4" t="s">
        <v>114</v>
      </c>
      <c r="C53" s="2" t="s">
        <v>774</v>
      </c>
      <c r="D53" s="3">
        <v>0</v>
      </c>
      <c r="E53" s="3">
        <v>1344</v>
      </c>
      <c r="F53" s="3">
        <v>0</v>
      </c>
      <c r="G53" s="3">
        <v>113</v>
      </c>
      <c r="H53" s="3">
        <v>309</v>
      </c>
      <c r="I53" s="4" t="s">
        <v>1013</v>
      </c>
      <c r="J53" s="4">
        <f t="shared" si="9"/>
        <v>77750</v>
      </c>
      <c r="K53" s="16">
        <v>12800</v>
      </c>
      <c r="L53" s="16">
        <v>0</v>
      </c>
      <c r="M53" s="16">
        <f t="shared" si="0"/>
        <v>0</v>
      </c>
      <c r="N53" s="16">
        <f t="shared" si="1"/>
        <v>0</v>
      </c>
      <c r="O53" s="16">
        <f t="shared" si="2"/>
        <v>64950</v>
      </c>
      <c r="P53" s="16">
        <v>0</v>
      </c>
      <c r="Q53" s="16">
        <v>1900</v>
      </c>
      <c r="R53" s="16">
        <v>1900</v>
      </c>
      <c r="S53" s="16">
        <f t="shared" si="5"/>
        <v>1900</v>
      </c>
      <c r="T53" s="16">
        <f t="shared" si="6"/>
        <v>1900</v>
      </c>
      <c r="U53" s="16">
        <f t="shared" si="3"/>
        <v>0</v>
      </c>
      <c r="V53" s="16">
        <f t="shared" si="4"/>
        <v>63050</v>
      </c>
    </row>
    <row r="54" spans="1:22">
      <c r="A54" s="4">
        <v>52</v>
      </c>
      <c r="B54" s="4" t="s">
        <v>109</v>
      </c>
      <c r="C54" s="2" t="s">
        <v>764</v>
      </c>
      <c r="D54" s="3">
        <v>0</v>
      </c>
      <c r="E54" s="3">
        <v>2199</v>
      </c>
      <c r="F54" s="3">
        <v>0</v>
      </c>
      <c r="G54" s="3">
        <v>655</v>
      </c>
      <c r="H54" s="3">
        <v>1482</v>
      </c>
      <c r="I54" s="4" t="s">
        <v>1013</v>
      </c>
      <c r="J54" s="4">
        <f t="shared" si="9"/>
        <v>163375</v>
      </c>
      <c r="K54" s="16">
        <v>34360</v>
      </c>
      <c r="L54" s="16">
        <v>0</v>
      </c>
      <c r="M54" s="16">
        <f t="shared" si="0"/>
        <v>0</v>
      </c>
      <c r="N54" s="16">
        <f t="shared" si="1"/>
        <v>0</v>
      </c>
      <c r="O54" s="16">
        <f t="shared" si="2"/>
        <v>129015</v>
      </c>
      <c r="P54" s="16">
        <v>0</v>
      </c>
      <c r="Q54" s="16">
        <v>21825</v>
      </c>
      <c r="R54" s="16">
        <v>16338</v>
      </c>
      <c r="S54" s="16">
        <f t="shared" si="5"/>
        <v>16338</v>
      </c>
      <c r="T54" s="16">
        <f t="shared" si="6"/>
        <v>16338</v>
      </c>
      <c r="U54" s="16">
        <f t="shared" si="3"/>
        <v>0</v>
      </c>
      <c r="V54" s="16">
        <f t="shared" si="4"/>
        <v>112677</v>
      </c>
    </row>
    <row r="55" spans="1:22">
      <c r="A55" s="4">
        <v>53</v>
      </c>
      <c r="B55" s="4" t="s">
        <v>139</v>
      </c>
      <c r="C55" s="2" t="s">
        <v>917</v>
      </c>
      <c r="D55" s="3">
        <v>0</v>
      </c>
      <c r="E55" s="3">
        <v>50</v>
      </c>
      <c r="F55" s="3">
        <v>50</v>
      </c>
      <c r="G55" s="3">
        <v>0</v>
      </c>
      <c r="H55" s="3">
        <v>0</v>
      </c>
      <c r="I55" s="4" t="s">
        <v>1013</v>
      </c>
      <c r="J55" s="4">
        <f t="shared" si="9"/>
        <v>1350</v>
      </c>
      <c r="K55" s="16">
        <v>1240</v>
      </c>
      <c r="L55" s="16">
        <v>0</v>
      </c>
      <c r="M55" s="16">
        <f t="shared" si="0"/>
        <v>0</v>
      </c>
      <c r="N55" s="16">
        <f t="shared" si="1"/>
        <v>0</v>
      </c>
      <c r="O55" s="16">
        <f t="shared" si="2"/>
        <v>110</v>
      </c>
      <c r="P55" s="16">
        <v>0</v>
      </c>
      <c r="Q55" s="16">
        <v>0</v>
      </c>
      <c r="R55" s="16">
        <v>0</v>
      </c>
      <c r="S55" s="16">
        <f t="shared" si="5"/>
        <v>0</v>
      </c>
      <c r="T55" s="16">
        <f t="shared" si="6"/>
        <v>0</v>
      </c>
      <c r="U55" s="16">
        <f t="shared" si="3"/>
        <v>0</v>
      </c>
      <c r="V55" s="16">
        <f t="shared" si="4"/>
        <v>110</v>
      </c>
    </row>
    <row r="56" spans="1:22">
      <c r="A56" s="4">
        <v>54</v>
      </c>
      <c r="B56" s="4" t="s">
        <v>118</v>
      </c>
      <c r="C56" s="2" t="s">
        <v>782</v>
      </c>
      <c r="D56" s="3">
        <v>0</v>
      </c>
      <c r="E56" s="3">
        <v>10210</v>
      </c>
      <c r="F56" s="3">
        <v>0</v>
      </c>
      <c r="G56" s="3">
        <v>4611</v>
      </c>
      <c r="H56" s="3">
        <v>5555</v>
      </c>
      <c r="I56" s="4" t="s">
        <v>1013</v>
      </c>
      <c r="J56" s="4">
        <f t="shared" si="9"/>
        <v>764650</v>
      </c>
      <c r="K56" s="16">
        <v>143080</v>
      </c>
      <c r="L56" s="16">
        <v>0</v>
      </c>
      <c r="M56" s="16">
        <f t="shared" si="0"/>
        <v>0</v>
      </c>
      <c r="N56" s="16">
        <f t="shared" si="1"/>
        <v>0</v>
      </c>
      <c r="O56" s="16">
        <f t="shared" si="2"/>
        <v>621570</v>
      </c>
      <c r="P56" s="16">
        <v>0</v>
      </c>
      <c r="Q56" s="16">
        <v>167925</v>
      </c>
      <c r="R56" s="16">
        <v>76465</v>
      </c>
      <c r="S56" s="16">
        <f t="shared" si="5"/>
        <v>76465</v>
      </c>
      <c r="T56" s="16">
        <f t="shared" si="6"/>
        <v>76465</v>
      </c>
      <c r="U56" s="16">
        <f t="shared" si="3"/>
        <v>0</v>
      </c>
      <c r="V56" s="16">
        <f t="shared" si="4"/>
        <v>545105</v>
      </c>
    </row>
    <row r="57" spans="1:22">
      <c r="A57" s="4">
        <v>55</v>
      </c>
      <c r="B57" s="4" t="s">
        <v>896</v>
      </c>
      <c r="C57" s="2" t="s">
        <v>897</v>
      </c>
      <c r="D57" s="3">
        <v>0</v>
      </c>
      <c r="E57" s="3">
        <v>27</v>
      </c>
      <c r="F57" s="3">
        <v>0</v>
      </c>
      <c r="G57" s="3">
        <v>1</v>
      </c>
      <c r="H57" s="3">
        <v>5</v>
      </c>
      <c r="I57" s="4" t="s">
        <v>1013</v>
      </c>
      <c r="J57" s="4">
        <f t="shared" si="9"/>
        <v>1500</v>
      </c>
      <c r="K57" s="16">
        <v>40</v>
      </c>
      <c r="L57" s="16">
        <v>0</v>
      </c>
      <c r="M57" s="16">
        <f t="shared" si="0"/>
        <v>0</v>
      </c>
      <c r="N57" s="16">
        <f t="shared" si="1"/>
        <v>0</v>
      </c>
      <c r="O57" s="16">
        <f t="shared" si="2"/>
        <v>1460</v>
      </c>
      <c r="P57" s="16">
        <v>0</v>
      </c>
      <c r="Q57" s="16">
        <v>475</v>
      </c>
      <c r="R57" s="16">
        <v>150</v>
      </c>
      <c r="S57" s="16">
        <f t="shared" si="5"/>
        <v>150</v>
      </c>
      <c r="T57" s="16">
        <f t="shared" si="6"/>
        <v>150</v>
      </c>
      <c r="U57" s="16">
        <f t="shared" si="3"/>
        <v>0</v>
      </c>
      <c r="V57" s="16">
        <f t="shared" si="4"/>
        <v>1310</v>
      </c>
    </row>
    <row r="58" spans="1:22">
      <c r="A58" s="4">
        <v>56</v>
      </c>
      <c r="B58" s="4" t="s">
        <v>19</v>
      </c>
      <c r="C58" s="2" t="s">
        <v>533</v>
      </c>
      <c r="D58" s="3">
        <v>0</v>
      </c>
      <c r="E58" s="3">
        <v>43502</v>
      </c>
      <c r="F58" s="3">
        <v>0</v>
      </c>
      <c r="G58" s="3">
        <v>2491</v>
      </c>
      <c r="H58" s="3">
        <v>10654</v>
      </c>
      <c r="I58" s="4" t="s">
        <v>1013</v>
      </c>
      <c r="J58" s="4">
        <f t="shared" si="9"/>
        <v>2503725</v>
      </c>
      <c r="K58" s="16">
        <v>665560</v>
      </c>
      <c r="L58" s="16">
        <v>0</v>
      </c>
      <c r="M58" s="16">
        <f t="shared" si="0"/>
        <v>0</v>
      </c>
      <c r="N58" s="16">
        <f t="shared" si="1"/>
        <v>0</v>
      </c>
      <c r="O58" s="16">
        <f t="shared" si="2"/>
        <v>1838165</v>
      </c>
      <c r="P58" s="16">
        <v>0</v>
      </c>
      <c r="Q58" s="16">
        <v>1391650</v>
      </c>
      <c r="R58" s="16">
        <v>250373</v>
      </c>
      <c r="S58" s="16">
        <f t="shared" si="5"/>
        <v>250373</v>
      </c>
      <c r="T58" s="16">
        <f t="shared" si="6"/>
        <v>250373</v>
      </c>
      <c r="U58" s="16">
        <f t="shared" si="3"/>
        <v>0</v>
      </c>
      <c r="V58" s="16">
        <f t="shared" si="4"/>
        <v>1587792</v>
      </c>
    </row>
    <row r="59" spans="1:22">
      <c r="A59" s="4">
        <v>57</v>
      </c>
      <c r="B59" s="4" t="s">
        <v>56</v>
      </c>
      <c r="C59" s="2" t="s">
        <v>934</v>
      </c>
      <c r="D59" s="3">
        <v>0</v>
      </c>
      <c r="E59" s="3">
        <v>813</v>
      </c>
      <c r="F59" s="3">
        <v>0</v>
      </c>
      <c r="G59" s="3">
        <v>24</v>
      </c>
      <c r="H59" s="3">
        <v>144</v>
      </c>
      <c r="I59" s="4" t="s">
        <v>1013</v>
      </c>
      <c r="J59" s="4">
        <f t="shared" si="9"/>
        <v>44850</v>
      </c>
      <c r="K59" s="16">
        <v>10040</v>
      </c>
      <c r="L59" s="16">
        <v>0</v>
      </c>
      <c r="M59" s="16">
        <f t="shared" si="0"/>
        <v>0</v>
      </c>
      <c r="N59" s="16">
        <f t="shared" si="1"/>
        <v>0</v>
      </c>
      <c r="O59" s="16">
        <f t="shared" si="2"/>
        <v>34810</v>
      </c>
      <c r="P59" s="16">
        <v>0</v>
      </c>
      <c r="Q59" s="16">
        <v>22175</v>
      </c>
      <c r="R59" s="16">
        <v>4485</v>
      </c>
      <c r="S59" s="16">
        <f t="shared" si="5"/>
        <v>4485</v>
      </c>
      <c r="T59" s="16">
        <f t="shared" si="6"/>
        <v>4485</v>
      </c>
      <c r="U59" s="16">
        <f t="shared" si="3"/>
        <v>0</v>
      </c>
      <c r="V59" s="16">
        <f t="shared" si="4"/>
        <v>30325</v>
      </c>
    </row>
    <row r="60" spans="1:22">
      <c r="A60" s="4">
        <v>58</v>
      </c>
      <c r="B60" s="4" t="s">
        <v>132</v>
      </c>
      <c r="C60" s="2" t="s">
        <v>969</v>
      </c>
      <c r="D60" s="3">
        <v>0</v>
      </c>
      <c r="E60" s="3">
        <v>532</v>
      </c>
      <c r="F60" s="3">
        <v>0</v>
      </c>
      <c r="G60" s="3">
        <v>20897</v>
      </c>
      <c r="H60" s="3">
        <v>4508</v>
      </c>
      <c r="I60" s="4" t="s">
        <v>994</v>
      </c>
      <c r="J60" s="4">
        <f>+(D60*50)+(E60*100-F60*73)+(G60*100+H60*100)</f>
        <v>2593700</v>
      </c>
      <c r="K60" s="16">
        <v>13680</v>
      </c>
      <c r="L60" s="16">
        <v>0</v>
      </c>
      <c r="M60" s="16">
        <f t="shared" si="0"/>
        <v>0</v>
      </c>
      <c r="N60" s="16">
        <f t="shared" si="1"/>
        <v>0</v>
      </c>
      <c r="O60" s="16">
        <f t="shared" si="2"/>
        <v>2580020</v>
      </c>
      <c r="P60" s="16">
        <v>0</v>
      </c>
      <c r="Q60" s="16">
        <v>1275</v>
      </c>
      <c r="R60" s="16">
        <v>1275</v>
      </c>
      <c r="S60" s="16">
        <f t="shared" si="5"/>
        <v>1275</v>
      </c>
      <c r="T60" s="16">
        <f t="shared" si="6"/>
        <v>1275</v>
      </c>
      <c r="U60" s="16">
        <f t="shared" si="3"/>
        <v>0</v>
      </c>
      <c r="V60" s="16">
        <f t="shared" si="4"/>
        <v>2578745</v>
      </c>
    </row>
    <row r="61" spans="1:22">
      <c r="A61" s="4">
        <v>59</v>
      </c>
      <c r="B61" s="4" t="s">
        <v>48</v>
      </c>
      <c r="C61" s="2" t="s">
        <v>887</v>
      </c>
      <c r="D61" s="3">
        <v>0</v>
      </c>
      <c r="E61" s="3">
        <v>24</v>
      </c>
      <c r="F61" s="3">
        <v>0</v>
      </c>
      <c r="G61" s="3">
        <v>1</v>
      </c>
      <c r="H61" s="3">
        <v>7</v>
      </c>
      <c r="I61" s="4" t="s">
        <v>1013</v>
      </c>
      <c r="J61" s="4">
        <f>+(D61*50)+(E61*50-F61*23)+(G61*25+H61*25)</f>
        <v>1400</v>
      </c>
      <c r="K61" s="16">
        <v>280</v>
      </c>
      <c r="L61" s="16">
        <v>0</v>
      </c>
      <c r="M61" s="16">
        <f t="shared" si="0"/>
        <v>0</v>
      </c>
      <c r="N61" s="16">
        <f t="shared" si="1"/>
        <v>0</v>
      </c>
      <c r="O61" s="16">
        <f t="shared" si="2"/>
        <v>1120</v>
      </c>
      <c r="P61" s="16">
        <v>0</v>
      </c>
      <c r="Q61" s="16">
        <v>100</v>
      </c>
      <c r="R61" s="16">
        <v>100</v>
      </c>
      <c r="S61" s="16">
        <f t="shared" si="5"/>
        <v>100</v>
      </c>
      <c r="T61" s="16">
        <f t="shared" si="6"/>
        <v>100</v>
      </c>
      <c r="U61" s="16">
        <f t="shared" si="3"/>
        <v>0</v>
      </c>
      <c r="V61" s="16">
        <f t="shared" si="4"/>
        <v>1020</v>
      </c>
    </row>
    <row r="62" spans="1:22">
      <c r="A62" s="4">
        <v>60</v>
      </c>
      <c r="B62" s="4" t="s">
        <v>50</v>
      </c>
      <c r="C62" s="2" t="s">
        <v>590</v>
      </c>
      <c r="D62" s="3">
        <v>0</v>
      </c>
      <c r="E62" s="3">
        <v>437</v>
      </c>
      <c r="F62" s="3">
        <v>0</v>
      </c>
      <c r="G62" s="3">
        <v>3</v>
      </c>
      <c r="H62" s="3">
        <v>0</v>
      </c>
      <c r="I62" s="4" t="s">
        <v>1013</v>
      </c>
      <c r="J62" s="4">
        <f>+(D62*50)+(E62*50-F62*23)+(G62*25+H62*25)</f>
        <v>21925</v>
      </c>
      <c r="K62" s="16">
        <v>8000</v>
      </c>
      <c r="L62" s="16">
        <v>0</v>
      </c>
      <c r="M62" s="16">
        <f t="shared" si="0"/>
        <v>0</v>
      </c>
      <c r="N62" s="16">
        <f t="shared" si="1"/>
        <v>0</v>
      </c>
      <c r="O62" s="16">
        <f t="shared" si="2"/>
        <v>13925</v>
      </c>
      <c r="P62" s="16">
        <v>0</v>
      </c>
      <c r="Q62" s="16">
        <v>900</v>
      </c>
      <c r="R62" s="16">
        <v>900</v>
      </c>
      <c r="S62" s="16">
        <f t="shared" si="5"/>
        <v>900</v>
      </c>
      <c r="T62" s="16">
        <f t="shared" si="6"/>
        <v>900</v>
      </c>
      <c r="U62" s="16">
        <f t="shared" si="3"/>
        <v>0</v>
      </c>
      <c r="V62" s="16">
        <f t="shared" si="4"/>
        <v>13025</v>
      </c>
    </row>
    <row r="63" spans="1:22">
      <c r="A63" s="4">
        <v>61</v>
      </c>
      <c r="B63" s="4" t="s">
        <v>467</v>
      </c>
      <c r="C63" s="2" t="s">
        <v>837</v>
      </c>
      <c r="D63" s="3">
        <v>0</v>
      </c>
      <c r="E63" s="3">
        <v>7</v>
      </c>
      <c r="F63" s="3">
        <v>0</v>
      </c>
      <c r="G63" s="3">
        <v>0</v>
      </c>
      <c r="H63" s="3">
        <v>0</v>
      </c>
      <c r="I63" s="4" t="s">
        <v>1013</v>
      </c>
      <c r="J63" s="4">
        <f>+(D63*50)+(E63*50-F63*23)+(G63*25+H63*25)</f>
        <v>350</v>
      </c>
      <c r="K63" s="16">
        <v>0</v>
      </c>
      <c r="L63" s="16">
        <v>0</v>
      </c>
      <c r="M63" s="16">
        <f t="shared" si="0"/>
        <v>0</v>
      </c>
      <c r="N63" s="16">
        <f t="shared" si="1"/>
        <v>0</v>
      </c>
      <c r="O63" s="16">
        <f t="shared" si="2"/>
        <v>350</v>
      </c>
      <c r="P63" s="16">
        <v>0</v>
      </c>
      <c r="Q63" s="16">
        <v>0</v>
      </c>
      <c r="R63" s="16">
        <v>0</v>
      </c>
      <c r="S63" s="16">
        <f t="shared" si="5"/>
        <v>0</v>
      </c>
      <c r="T63" s="16">
        <f t="shared" si="6"/>
        <v>0</v>
      </c>
      <c r="U63" s="16">
        <f t="shared" si="3"/>
        <v>0</v>
      </c>
      <c r="V63" s="16">
        <f t="shared" si="4"/>
        <v>350</v>
      </c>
    </row>
    <row r="64" spans="1:22">
      <c r="A64" s="4">
        <v>62</v>
      </c>
      <c r="B64" s="4" t="s">
        <v>34</v>
      </c>
      <c r="C64" s="2" t="s">
        <v>559</v>
      </c>
      <c r="D64" s="3">
        <v>0</v>
      </c>
      <c r="E64" s="3">
        <v>122</v>
      </c>
      <c r="F64" s="3">
        <v>0</v>
      </c>
      <c r="G64" s="3">
        <v>3</v>
      </c>
      <c r="H64" s="3">
        <v>6</v>
      </c>
      <c r="I64" s="4" t="s">
        <v>1013</v>
      </c>
      <c r="J64" s="4">
        <f>+(D64*50)+(E64*50-F64*23)+(G64*25+H64*25)</f>
        <v>6325</v>
      </c>
      <c r="K64" s="16">
        <v>1840</v>
      </c>
      <c r="L64" s="16">
        <v>0</v>
      </c>
      <c r="M64" s="16">
        <f t="shared" si="0"/>
        <v>0</v>
      </c>
      <c r="N64" s="16">
        <f t="shared" si="1"/>
        <v>0</v>
      </c>
      <c r="O64" s="16">
        <f t="shared" si="2"/>
        <v>4485</v>
      </c>
      <c r="P64" s="16">
        <v>0</v>
      </c>
      <c r="Q64" s="16">
        <v>25</v>
      </c>
      <c r="R64" s="16">
        <v>25</v>
      </c>
      <c r="S64" s="16">
        <f t="shared" si="5"/>
        <v>25</v>
      </c>
      <c r="T64" s="16">
        <f t="shared" si="6"/>
        <v>25</v>
      </c>
      <c r="U64" s="16">
        <f t="shared" si="3"/>
        <v>0</v>
      </c>
      <c r="V64" s="16">
        <f t="shared" si="4"/>
        <v>4460</v>
      </c>
    </row>
    <row r="65" spans="1:22">
      <c r="A65" s="4">
        <v>63</v>
      </c>
      <c r="B65" s="4" t="s">
        <v>84</v>
      </c>
      <c r="C65" s="2" t="s">
        <v>663</v>
      </c>
      <c r="D65" s="3">
        <v>0</v>
      </c>
      <c r="E65" s="3">
        <v>14</v>
      </c>
      <c r="F65" s="3">
        <v>0</v>
      </c>
      <c r="G65" s="3">
        <v>0</v>
      </c>
      <c r="H65" s="3">
        <v>4</v>
      </c>
      <c r="I65" s="4" t="s">
        <v>994</v>
      </c>
      <c r="J65" s="4">
        <f>+(D65*50)+(E65*100-F65*73)+(G65*100+H65*100)</f>
        <v>1800</v>
      </c>
      <c r="K65" s="16">
        <v>80</v>
      </c>
      <c r="L65" s="16">
        <v>0</v>
      </c>
      <c r="M65" s="16">
        <f t="shared" si="0"/>
        <v>0</v>
      </c>
      <c r="N65" s="16">
        <f t="shared" si="1"/>
        <v>0</v>
      </c>
      <c r="O65" s="16">
        <f t="shared" si="2"/>
        <v>1720</v>
      </c>
      <c r="P65" s="16">
        <v>0</v>
      </c>
      <c r="Q65" s="16">
        <v>25</v>
      </c>
      <c r="R65" s="16">
        <v>25</v>
      </c>
      <c r="S65" s="16">
        <f t="shared" si="5"/>
        <v>25</v>
      </c>
      <c r="T65" s="16">
        <f t="shared" si="6"/>
        <v>25</v>
      </c>
      <c r="U65" s="16">
        <f t="shared" si="3"/>
        <v>0</v>
      </c>
      <c r="V65" s="16">
        <f t="shared" si="4"/>
        <v>1695</v>
      </c>
    </row>
    <row r="66" spans="1:22">
      <c r="A66" s="4">
        <v>64</v>
      </c>
      <c r="B66" s="4" t="s">
        <v>135</v>
      </c>
      <c r="C66" s="2" t="s">
        <v>971</v>
      </c>
      <c r="D66" s="3">
        <v>0</v>
      </c>
      <c r="E66" s="3">
        <v>9443</v>
      </c>
      <c r="F66" s="3">
        <v>9443</v>
      </c>
      <c r="G66" s="3">
        <v>0</v>
      </c>
      <c r="H66" s="3">
        <v>0</v>
      </c>
      <c r="I66" s="4" t="s">
        <v>1013</v>
      </c>
      <c r="J66" s="4">
        <f>+(D66*50)+(E66*50-F66*23)+(G66*25+H66*25)</f>
        <v>254961</v>
      </c>
      <c r="K66" s="16">
        <v>123760</v>
      </c>
      <c r="L66" s="16">
        <v>0</v>
      </c>
      <c r="M66" s="16">
        <f t="shared" si="0"/>
        <v>0</v>
      </c>
      <c r="N66" s="16">
        <f t="shared" si="1"/>
        <v>0</v>
      </c>
      <c r="O66" s="16">
        <f t="shared" si="2"/>
        <v>131201</v>
      </c>
      <c r="P66" s="16">
        <v>0</v>
      </c>
      <c r="Q66" s="16">
        <v>22075</v>
      </c>
      <c r="R66" s="16">
        <v>22075</v>
      </c>
      <c r="S66" s="16">
        <f t="shared" si="5"/>
        <v>22075</v>
      </c>
      <c r="T66" s="16">
        <f t="shared" si="6"/>
        <v>22075</v>
      </c>
      <c r="U66" s="16">
        <f t="shared" si="3"/>
        <v>0</v>
      </c>
      <c r="V66" s="16">
        <f t="shared" si="4"/>
        <v>109126</v>
      </c>
    </row>
    <row r="67" spans="1:22">
      <c r="A67" s="4">
        <v>65</v>
      </c>
      <c r="B67" s="4" t="s">
        <v>136</v>
      </c>
      <c r="C67" s="2" t="s">
        <v>974</v>
      </c>
      <c r="D67" s="3">
        <v>0</v>
      </c>
      <c r="E67" s="3">
        <v>701</v>
      </c>
      <c r="F67" s="3">
        <v>701</v>
      </c>
      <c r="G67" s="3">
        <v>0</v>
      </c>
      <c r="H67" s="3">
        <v>0</v>
      </c>
      <c r="I67" s="4" t="s">
        <v>1013</v>
      </c>
      <c r="J67" s="4">
        <f>+(D67*50)+(E67*50-F67*23)+(G67*25+H67*25)</f>
        <v>18927</v>
      </c>
      <c r="K67" s="16">
        <v>14840</v>
      </c>
      <c r="L67" s="16">
        <v>0</v>
      </c>
      <c r="M67" s="16">
        <f t="shared" si="0"/>
        <v>0</v>
      </c>
      <c r="N67" s="16">
        <f t="shared" si="1"/>
        <v>0</v>
      </c>
      <c r="O67" s="16">
        <f t="shared" si="2"/>
        <v>4087</v>
      </c>
      <c r="P67" s="16">
        <v>0</v>
      </c>
      <c r="Q67" s="16">
        <v>75</v>
      </c>
      <c r="R67" s="16">
        <v>75</v>
      </c>
      <c r="S67" s="16">
        <f t="shared" si="5"/>
        <v>75</v>
      </c>
      <c r="T67" s="16">
        <f t="shared" si="6"/>
        <v>75</v>
      </c>
      <c r="U67" s="16">
        <f t="shared" si="3"/>
        <v>0</v>
      </c>
      <c r="V67" s="16">
        <f t="shared" si="4"/>
        <v>4012</v>
      </c>
    </row>
    <row r="68" spans="1:22">
      <c r="A68" s="4">
        <v>66</v>
      </c>
      <c r="B68" s="4" t="s">
        <v>125</v>
      </c>
      <c r="C68" s="2" t="s">
        <v>788</v>
      </c>
      <c r="D68" s="3">
        <v>0</v>
      </c>
      <c r="E68" s="3">
        <v>2</v>
      </c>
      <c r="F68" s="3">
        <v>0</v>
      </c>
      <c r="G68" s="3">
        <v>38</v>
      </c>
      <c r="H68" s="3">
        <v>45</v>
      </c>
      <c r="I68" s="4" t="s">
        <v>1013</v>
      </c>
      <c r="J68" s="4">
        <f>+(D68*50)+(E68*50-F68*23)+(G68*25+H68*25)</f>
        <v>2175</v>
      </c>
      <c r="K68" s="16">
        <v>40</v>
      </c>
      <c r="L68" s="16">
        <v>0</v>
      </c>
      <c r="M68" s="16">
        <f t="shared" ref="M68:M132" si="10">IF(L68&gt;0.1*J68,0.1*J68,L68)</f>
        <v>0</v>
      </c>
      <c r="N68" s="16">
        <f t="shared" ref="N68:N132" si="11">+L68-M68</f>
        <v>0</v>
      </c>
      <c r="O68" s="16">
        <f t="shared" ref="O68:O132" si="12">+J68-K68-M68</f>
        <v>2135</v>
      </c>
      <c r="P68" s="16">
        <v>0</v>
      </c>
      <c r="Q68" s="16">
        <v>0</v>
      </c>
      <c r="R68" s="16">
        <v>0</v>
      </c>
      <c r="S68" s="16">
        <f t="shared" si="5"/>
        <v>0</v>
      </c>
      <c r="T68" s="16">
        <f t="shared" si="6"/>
        <v>0</v>
      </c>
      <c r="U68" s="16">
        <f t="shared" ref="U68:U132" si="13">+S68-T68</f>
        <v>0</v>
      </c>
      <c r="V68" s="16">
        <f t="shared" ref="V68:V132" si="14">+O68-T68</f>
        <v>2135</v>
      </c>
    </row>
    <row r="69" spans="1:22">
      <c r="A69" s="4">
        <v>67</v>
      </c>
      <c r="B69" s="4" t="s">
        <v>141</v>
      </c>
      <c r="C69" s="2" t="s">
        <v>813</v>
      </c>
      <c r="D69" s="3">
        <v>0</v>
      </c>
      <c r="E69" s="3">
        <v>2</v>
      </c>
      <c r="F69" s="3">
        <v>0</v>
      </c>
      <c r="G69" s="3">
        <v>0</v>
      </c>
      <c r="H69" s="3">
        <v>0</v>
      </c>
      <c r="I69" s="4" t="s">
        <v>1013</v>
      </c>
      <c r="J69" s="4">
        <f>+(D69*50)+(E69*50-F69*23)+(G69*25+H69*25)</f>
        <v>100</v>
      </c>
      <c r="K69" s="16">
        <v>0</v>
      </c>
      <c r="L69" s="16">
        <v>0</v>
      </c>
      <c r="M69" s="16">
        <f t="shared" si="10"/>
        <v>0</v>
      </c>
      <c r="N69" s="16">
        <f t="shared" si="11"/>
        <v>0</v>
      </c>
      <c r="O69" s="16">
        <f t="shared" si="12"/>
        <v>100</v>
      </c>
      <c r="P69" s="16">
        <v>0</v>
      </c>
      <c r="Q69" s="16">
        <v>0</v>
      </c>
      <c r="R69" s="16">
        <v>0</v>
      </c>
      <c r="S69" s="16">
        <f t="shared" si="5"/>
        <v>0</v>
      </c>
      <c r="T69" s="16">
        <f t="shared" si="6"/>
        <v>0</v>
      </c>
      <c r="U69" s="16">
        <f t="shared" si="13"/>
        <v>0</v>
      </c>
      <c r="V69" s="16">
        <f t="shared" si="14"/>
        <v>100</v>
      </c>
    </row>
    <row r="70" spans="1:22">
      <c r="A70" s="4">
        <v>68</v>
      </c>
      <c r="B70" s="4" t="s">
        <v>146</v>
      </c>
      <c r="C70" s="2" t="s">
        <v>980</v>
      </c>
      <c r="D70" s="3">
        <v>0</v>
      </c>
      <c r="E70" s="3">
        <v>2532</v>
      </c>
      <c r="F70" s="3">
        <v>0</v>
      </c>
      <c r="G70" s="3">
        <v>5</v>
      </c>
      <c r="H70" s="3">
        <v>6</v>
      </c>
      <c r="I70" s="4" t="s">
        <v>994</v>
      </c>
      <c r="J70" s="4">
        <f>+(D70*50)+(E70*100-F70*73)+(G70*100+H70*100)</f>
        <v>254300</v>
      </c>
      <c r="K70" s="16">
        <v>43920</v>
      </c>
      <c r="L70" s="16">
        <v>0</v>
      </c>
      <c r="M70" s="16">
        <f t="shared" si="10"/>
        <v>0</v>
      </c>
      <c r="N70" s="16">
        <f t="shared" si="11"/>
        <v>0</v>
      </c>
      <c r="O70" s="16">
        <f t="shared" si="12"/>
        <v>210380</v>
      </c>
      <c r="P70" s="16">
        <v>0</v>
      </c>
      <c r="Q70" s="16">
        <v>1750</v>
      </c>
      <c r="R70" s="16">
        <v>1750</v>
      </c>
      <c r="S70" s="16">
        <f t="shared" ref="S70:S134" si="15">+P70+R70</f>
        <v>1750</v>
      </c>
      <c r="T70" s="16">
        <f t="shared" ref="T70:T134" si="16">IF(S70&gt;O70,O70,S70)</f>
        <v>1750</v>
      </c>
      <c r="U70" s="16">
        <f t="shared" si="13"/>
        <v>0</v>
      </c>
      <c r="V70" s="16">
        <f t="shared" si="14"/>
        <v>208630</v>
      </c>
    </row>
    <row r="71" spans="1:22">
      <c r="A71" s="4">
        <v>69</v>
      </c>
      <c r="B71" s="4" t="s">
        <v>137</v>
      </c>
      <c r="C71" s="2" t="s">
        <v>975</v>
      </c>
      <c r="D71" s="3">
        <v>0</v>
      </c>
      <c r="E71" s="3">
        <v>10361</v>
      </c>
      <c r="F71" s="3">
        <v>10361</v>
      </c>
      <c r="G71" s="3">
        <v>0</v>
      </c>
      <c r="H71" s="3">
        <v>0</v>
      </c>
      <c r="I71" s="4" t="s">
        <v>1013</v>
      </c>
      <c r="J71" s="4">
        <f t="shared" ref="J71:J77" si="17">+(D71*50)+(E71*50-F71*23)+(G71*25+H71*25)</f>
        <v>279747</v>
      </c>
      <c r="K71" s="16">
        <v>217040</v>
      </c>
      <c r="L71" s="16">
        <v>0</v>
      </c>
      <c r="M71" s="16">
        <f t="shared" si="10"/>
        <v>0</v>
      </c>
      <c r="N71" s="16">
        <f t="shared" si="11"/>
        <v>0</v>
      </c>
      <c r="O71" s="16">
        <f t="shared" si="12"/>
        <v>62707</v>
      </c>
      <c r="P71" s="16">
        <v>0</v>
      </c>
      <c r="Q71" s="16">
        <v>77275</v>
      </c>
      <c r="R71" s="16">
        <v>27975</v>
      </c>
      <c r="S71" s="16">
        <f t="shared" si="15"/>
        <v>27975</v>
      </c>
      <c r="T71" s="16">
        <f t="shared" si="16"/>
        <v>27975</v>
      </c>
      <c r="U71" s="16">
        <f t="shared" si="13"/>
        <v>0</v>
      </c>
      <c r="V71" s="16">
        <f t="shared" si="14"/>
        <v>34732</v>
      </c>
    </row>
    <row r="72" spans="1:22">
      <c r="A72" s="4">
        <v>70</v>
      </c>
      <c r="B72" s="4" t="s">
        <v>128</v>
      </c>
      <c r="C72" s="2" t="s">
        <v>965</v>
      </c>
      <c r="D72" s="3">
        <v>0</v>
      </c>
      <c r="E72" s="3">
        <v>318</v>
      </c>
      <c r="F72" s="3">
        <v>0</v>
      </c>
      <c r="G72" s="3">
        <v>127</v>
      </c>
      <c r="H72" s="3">
        <v>288</v>
      </c>
      <c r="I72" s="4" t="s">
        <v>1013</v>
      </c>
      <c r="J72" s="4">
        <f t="shared" si="17"/>
        <v>26275</v>
      </c>
      <c r="K72" s="16">
        <v>5560</v>
      </c>
      <c r="L72" s="16">
        <v>0</v>
      </c>
      <c r="M72" s="16">
        <f t="shared" si="10"/>
        <v>0</v>
      </c>
      <c r="N72" s="16">
        <f t="shared" si="11"/>
        <v>0</v>
      </c>
      <c r="O72" s="16">
        <f t="shared" si="12"/>
        <v>20715</v>
      </c>
      <c r="P72" s="16">
        <v>0</v>
      </c>
      <c r="Q72" s="16">
        <v>600</v>
      </c>
      <c r="R72" s="16">
        <v>600</v>
      </c>
      <c r="S72" s="16">
        <f t="shared" si="15"/>
        <v>600</v>
      </c>
      <c r="T72" s="16">
        <f t="shared" si="16"/>
        <v>600</v>
      </c>
      <c r="U72" s="16">
        <f t="shared" si="13"/>
        <v>0</v>
      </c>
      <c r="V72" s="16">
        <f t="shared" si="14"/>
        <v>20115</v>
      </c>
    </row>
    <row r="73" spans="1:22">
      <c r="A73" s="4">
        <v>71</v>
      </c>
      <c r="B73" s="4" t="s">
        <v>123</v>
      </c>
      <c r="C73" s="2" t="s">
        <v>957</v>
      </c>
      <c r="D73" s="3">
        <v>0</v>
      </c>
      <c r="E73" s="3">
        <v>85</v>
      </c>
      <c r="F73" s="3">
        <v>0</v>
      </c>
      <c r="G73" s="3">
        <v>0</v>
      </c>
      <c r="H73" s="3">
        <v>0</v>
      </c>
      <c r="I73" s="4" t="s">
        <v>1013</v>
      </c>
      <c r="J73" s="4">
        <f t="shared" si="17"/>
        <v>4250</v>
      </c>
      <c r="K73" s="16">
        <v>640</v>
      </c>
      <c r="L73" s="16">
        <v>0</v>
      </c>
      <c r="M73" s="16">
        <f t="shared" si="10"/>
        <v>0</v>
      </c>
      <c r="N73" s="16">
        <f t="shared" si="11"/>
        <v>0</v>
      </c>
      <c r="O73" s="16">
        <f t="shared" si="12"/>
        <v>3610</v>
      </c>
      <c r="P73" s="16">
        <v>0</v>
      </c>
      <c r="Q73" s="16">
        <v>25</v>
      </c>
      <c r="R73" s="16">
        <v>25</v>
      </c>
      <c r="S73" s="16">
        <f t="shared" si="15"/>
        <v>25</v>
      </c>
      <c r="T73" s="16">
        <f t="shared" si="16"/>
        <v>25</v>
      </c>
      <c r="U73" s="16">
        <f t="shared" si="13"/>
        <v>0</v>
      </c>
      <c r="V73" s="16">
        <f t="shared" si="14"/>
        <v>3585</v>
      </c>
    </row>
    <row r="74" spans="1:22">
      <c r="A74" s="4">
        <v>72</v>
      </c>
      <c r="B74" s="4" t="s">
        <v>129</v>
      </c>
      <c r="C74" s="2" t="s">
        <v>966</v>
      </c>
      <c r="D74" s="3">
        <v>0</v>
      </c>
      <c r="E74" s="3">
        <v>114</v>
      </c>
      <c r="F74" s="3">
        <v>43</v>
      </c>
      <c r="G74" s="3">
        <v>3</v>
      </c>
      <c r="H74" s="3">
        <v>6</v>
      </c>
      <c r="I74" s="4" t="s">
        <v>1013</v>
      </c>
      <c r="J74" s="4">
        <f t="shared" si="17"/>
        <v>4936</v>
      </c>
      <c r="K74" s="16">
        <v>1160</v>
      </c>
      <c r="L74" s="16">
        <v>0</v>
      </c>
      <c r="M74" s="16">
        <f t="shared" si="10"/>
        <v>0</v>
      </c>
      <c r="N74" s="16">
        <f t="shared" si="11"/>
        <v>0</v>
      </c>
      <c r="O74" s="16">
        <f t="shared" si="12"/>
        <v>3776</v>
      </c>
      <c r="P74" s="16">
        <v>0</v>
      </c>
      <c r="Q74" s="16">
        <v>400</v>
      </c>
      <c r="R74" s="16">
        <v>400</v>
      </c>
      <c r="S74" s="16">
        <f t="shared" si="15"/>
        <v>400</v>
      </c>
      <c r="T74" s="16">
        <f t="shared" si="16"/>
        <v>400</v>
      </c>
      <c r="U74" s="16">
        <f t="shared" si="13"/>
        <v>0</v>
      </c>
      <c r="V74" s="16">
        <f t="shared" si="14"/>
        <v>3376</v>
      </c>
    </row>
    <row r="75" spans="1:22">
      <c r="A75" s="4">
        <v>73</v>
      </c>
      <c r="B75" s="4" t="s">
        <v>61</v>
      </c>
      <c r="C75" s="2" t="s">
        <v>629</v>
      </c>
      <c r="D75" s="3">
        <v>0</v>
      </c>
      <c r="E75" s="3">
        <v>104</v>
      </c>
      <c r="F75" s="3">
        <v>0</v>
      </c>
      <c r="G75" s="3">
        <v>1</v>
      </c>
      <c r="H75" s="3">
        <v>14</v>
      </c>
      <c r="I75" s="4" t="s">
        <v>1013</v>
      </c>
      <c r="J75" s="4">
        <f t="shared" si="17"/>
        <v>5575</v>
      </c>
      <c r="K75" s="16">
        <v>1040</v>
      </c>
      <c r="L75" s="16">
        <v>0</v>
      </c>
      <c r="M75" s="16">
        <f t="shared" si="10"/>
        <v>0</v>
      </c>
      <c r="N75" s="16">
        <f t="shared" si="11"/>
        <v>0</v>
      </c>
      <c r="O75" s="16">
        <f t="shared" si="12"/>
        <v>4535</v>
      </c>
      <c r="P75" s="16">
        <v>0</v>
      </c>
      <c r="Q75" s="16">
        <v>50</v>
      </c>
      <c r="R75" s="16">
        <v>50</v>
      </c>
      <c r="S75" s="16">
        <f t="shared" si="15"/>
        <v>50</v>
      </c>
      <c r="T75" s="16">
        <f t="shared" si="16"/>
        <v>50</v>
      </c>
      <c r="U75" s="16">
        <f t="shared" si="13"/>
        <v>0</v>
      </c>
      <c r="V75" s="16">
        <f t="shared" si="14"/>
        <v>4485</v>
      </c>
    </row>
    <row r="76" spans="1:22">
      <c r="A76" s="4">
        <v>74</v>
      </c>
      <c r="B76" s="4" t="s">
        <v>54</v>
      </c>
      <c r="C76" s="2" t="s">
        <v>597</v>
      </c>
      <c r="D76" s="3">
        <v>0</v>
      </c>
      <c r="E76" s="3">
        <v>407</v>
      </c>
      <c r="F76" s="3">
        <v>0</v>
      </c>
      <c r="G76" s="3">
        <v>57</v>
      </c>
      <c r="H76" s="3">
        <v>187</v>
      </c>
      <c r="I76" s="4" t="s">
        <v>1013</v>
      </c>
      <c r="J76" s="4">
        <f t="shared" si="17"/>
        <v>26450</v>
      </c>
      <c r="K76" s="16">
        <v>6600</v>
      </c>
      <c r="L76" s="16">
        <v>0</v>
      </c>
      <c r="M76" s="16">
        <f t="shared" si="10"/>
        <v>0</v>
      </c>
      <c r="N76" s="16">
        <f t="shared" si="11"/>
        <v>0</v>
      </c>
      <c r="O76" s="16">
        <f t="shared" si="12"/>
        <v>19850</v>
      </c>
      <c r="P76" s="16">
        <v>0</v>
      </c>
      <c r="Q76" s="16">
        <v>625</v>
      </c>
      <c r="R76" s="16">
        <v>625</v>
      </c>
      <c r="S76" s="16">
        <f t="shared" si="15"/>
        <v>625</v>
      </c>
      <c r="T76" s="16">
        <f t="shared" si="16"/>
        <v>625</v>
      </c>
      <c r="U76" s="16">
        <f t="shared" si="13"/>
        <v>0</v>
      </c>
      <c r="V76" s="16">
        <f t="shared" si="14"/>
        <v>19225</v>
      </c>
    </row>
    <row r="77" spans="1:22">
      <c r="A77" s="4">
        <v>75</v>
      </c>
      <c r="B77" s="18" t="s">
        <v>1020</v>
      </c>
      <c r="C77" s="2" t="s">
        <v>1019</v>
      </c>
      <c r="D77" s="3">
        <v>0</v>
      </c>
      <c r="E77" s="3">
        <v>0</v>
      </c>
      <c r="F77" s="3">
        <v>0</v>
      </c>
      <c r="G77" s="3">
        <v>0</v>
      </c>
      <c r="H77" s="3">
        <v>0</v>
      </c>
      <c r="I77" s="4" t="s">
        <v>1013</v>
      </c>
      <c r="J77" s="4">
        <f t="shared" si="17"/>
        <v>0</v>
      </c>
      <c r="K77" s="16">
        <v>0</v>
      </c>
      <c r="L77" s="16">
        <v>96436</v>
      </c>
      <c r="M77" s="16">
        <f t="shared" si="10"/>
        <v>0</v>
      </c>
      <c r="N77" s="16">
        <f t="shared" si="11"/>
        <v>96436</v>
      </c>
      <c r="O77" s="16">
        <f t="shared" si="12"/>
        <v>0</v>
      </c>
      <c r="P77" s="16">
        <v>0</v>
      </c>
      <c r="Q77" s="16">
        <v>0</v>
      </c>
      <c r="R77" s="16">
        <v>0</v>
      </c>
      <c r="S77" s="16">
        <f t="shared" si="15"/>
        <v>0</v>
      </c>
      <c r="T77" s="16">
        <f t="shared" si="16"/>
        <v>0</v>
      </c>
      <c r="U77" s="16">
        <f t="shared" si="13"/>
        <v>0</v>
      </c>
      <c r="V77" s="16">
        <f t="shared" si="14"/>
        <v>0</v>
      </c>
    </row>
    <row r="78" spans="1:22">
      <c r="A78" s="4">
        <v>76</v>
      </c>
      <c r="B78" s="4" t="s">
        <v>127</v>
      </c>
      <c r="C78" s="2" t="s">
        <v>962</v>
      </c>
      <c r="D78" s="3">
        <v>0</v>
      </c>
      <c r="E78" s="3">
        <v>6957</v>
      </c>
      <c r="F78" s="3">
        <v>0</v>
      </c>
      <c r="G78" s="3">
        <v>6377</v>
      </c>
      <c r="H78" s="3">
        <v>2467</v>
      </c>
      <c r="I78" s="4" t="s">
        <v>994</v>
      </c>
      <c r="J78" s="4">
        <f>+(D78*50)+(E78*100-F78*73)+(G78*100+H78*100)</f>
        <v>1580100</v>
      </c>
      <c r="K78" s="16">
        <v>252000</v>
      </c>
      <c r="L78" s="16">
        <v>0</v>
      </c>
      <c r="M78" s="16">
        <f t="shared" si="10"/>
        <v>0</v>
      </c>
      <c r="N78" s="16">
        <f t="shared" si="11"/>
        <v>0</v>
      </c>
      <c r="O78" s="16">
        <f t="shared" si="12"/>
        <v>1328100</v>
      </c>
      <c r="P78" s="16">
        <v>0</v>
      </c>
      <c r="Q78" s="16">
        <v>298925</v>
      </c>
      <c r="R78" s="16">
        <v>158010</v>
      </c>
      <c r="S78" s="16">
        <f t="shared" si="15"/>
        <v>158010</v>
      </c>
      <c r="T78" s="16">
        <f t="shared" si="16"/>
        <v>158010</v>
      </c>
      <c r="U78" s="16">
        <f t="shared" si="13"/>
        <v>0</v>
      </c>
      <c r="V78" s="16">
        <f t="shared" si="14"/>
        <v>1170090</v>
      </c>
    </row>
    <row r="79" spans="1:22">
      <c r="A79" s="4">
        <v>77</v>
      </c>
      <c r="B79" s="4" t="s">
        <v>144</v>
      </c>
      <c r="C79" s="2" t="s">
        <v>818</v>
      </c>
      <c r="D79" s="3">
        <v>1</v>
      </c>
      <c r="E79" s="3">
        <v>26201</v>
      </c>
      <c r="F79" s="3">
        <v>0</v>
      </c>
      <c r="G79" s="3">
        <v>3603</v>
      </c>
      <c r="H79" s="3">
        <v>5330</v>
      </c>
      <c r="I79" s="4" t="s">
        <v>1013</v>
      </c>
      <c r="J79" s="4">
        <f t="shared" ref="J79:J85" si="18">+(D79*50)+(E79*50-F79*23)+(G79*25+H79*25)</f>
        <v>1533425</v>
      </c>
      <c r="K79" s="16">
        <v>417720</v>
      </c>
      <c r="L79" s="16">
        <v>0</v>
      </c>
      <c r="M79" s="16">
        <f t="shared" si="10"/>
        <v>0</v>
      </c>
      <c r="N79" s="16">
        <f t="shared" si="11"/>
        <v>0</v>
      </c>
      <c r="O79" s="16">
        <f t="shared" si="12"/>
        <v>1115705</v>
      </c>
      <c r="P79" s="16">
        <v>0</v>
      </c>
      <c r="Q79" s="16">
        <v>666575</v>
      </c>
      <c r="R79" s="16">
        <v>153343</v>
      </c>
      <c r="S79" s="16">
        <f t="shared" si="15"/>
        <v>153343</v>
      </c>
      <c r="T79" s="16">
        <f t="shared" si="16"/>
        <v>153343</v>
      </c>
      <c r="U79" s="16">
        <f t="shared" si="13"/>
        <v>0</v>
      </c>
      <c r="V79" s="16">
        <f t="shared" si="14"/>
        <v>962362</v>
      </c>
    </row>
    <row r="80" spans="1:22">
      <c r="A80" s="4">
        <v>78</v>
      </c>
      <c r="B80" s="4" t="s">
        <v>18</v>
      </c>
      <c r="C80" s="2" t="s">
        <v>511</v>
      </c>
      <c r="D80" s="3">
        <v>0</v>
      </c>
      <c r="E80" s="3">
        <v>41462</v>
      </c>
      <c r="F80" s="3">
        <v>46</v>
      </c>
      <c r="G80" s="3">
        <v>5237</v>
      </c>
      <c r="H80" s="3">
        <v>8767</v>
      </c>
      <c r="I80" s="4" t="s">
        <v>1013</v>
      </c>
      <c r="J80" s="4">
        <f t="shared" si="18"/>
        <v>2422142</v>
      </c>
      <c r="K80" s="16">
        <v>602320</v>
      </c>
      <c r="L80" s="16">
        <v>0</v>
      </c>
      <c r="M80" s="16">
        <f t="shared" si="10"/>
        <v>0</v>
      </c>
      <c r="N80" s="16">
        <f t="shared" si="11"/>
        <v>0</v>
      </c>
      <c r="O80" s="16">
        <f t="shared" si="12"/>
        <v>1819822</v>
      </c>
      <c r="P80" s="16">
        <v>0</v>
      </c>
      <c r="Q80" s="16">
        <v>716475</v>
      </c>
      <c r="R80" s="16">
        <v>242214</v>
      </c>
      <c r="S80" s="16">
        <f t="shared" si="15"/>
        <v>242214</v>
      </c>
      <c r="T80" s="16">
        <f t="shared" si="16"/>
        <v>242214</v>
      </c>
      <c r="U80" s="16">
        <f t="shared" si="13"/>
        <v>0</v>
      </c>
      <c r="V80" s="16">
        <f t="shared" si="14"/>
        <v>1577608</v>
      </c>
    </row>
    <row r="81" spans="1:22">
      <c r="A81" s="4">
        <v>79</v>
      </c>
      <c r="B81" s="4" t="s">
        <v>16</v>
      </c>
      <c r="C81" s="2" t="s">
        <v>507</v>
      </c>
      <c r="D81" s="3">
        <v>0</v>
      </c>
      <c r="E81" s="3">
        <v>14602</v>
      </c>
      <c r="F81" s="3">
        <v>1</v>
      </c>
      <c r="G81" s="3">
        <v>8510</v>
      </c>
      <c r="H81" s="3">
        <v>10040</v>
      </c>
      <c r="I81" s="4" t="s">
        <v>1013</v>
      </c>
      <c r="J81" s="4">
        <f t="shared" si="18"/>
        <v>1193827</v>
      </c>
      <c r="K81" s="16">
        <v>228840</v>
      </c>
      <c r="L81" s="16">
        <v>0</v>
      </c>
      <c r="M81" s="16">
        <f t="shared" si="10"/>
        <v>0</v>
      </c>
      <c r="N81" s="16">
        <f t="shared" si="11"/>
        <v>0</v>
      </c>
      <c r="O81" s="16">
        <f t="shared" si="12"/>
        <v>964987</v>
      </c>
      <c r="P81" s="16">
        <v>0</v>
      </c>
      <c r="Q81" s="16">
        <v>183700</v>
      </c>
      <c r="R81" s="16">
        <v>119383</v>
      </c>
      <c r="S81" s="16">
        <f t="shared" si="15"/>
        <v>119383</v>
      </c>
      <c r="T81" s="16">
        <f t="shared" si="16"/>
        <v>119383</v>
      </c>
      <c r="U81" s="16">
        <f t="shared" si="13"/>
        <v>0</v>
      </c>
      <c r="V81" s="16">
        <f t="shared" si="14"/>
        <v>845604</v>
      </c>
    </row>
    <row r="82" spans="1:22">
      <c r="A82" s="4">
        <v>80</v>
      </c>
      <c r="B82" s="4" t="s">
        <v>73</v>
      </c>
      <c r="C82" s="2" t="s">
        <v>648</v>
      </c>
      <c r="D82" s="3">
        <v>0</v>
      </c>
      <c r="E82" s="3">
        <v>3911</v>
      </c>
      <c r="F82" s="3">
        <v>0</v>
      </c>
      <c r="G82" s="3">
        <v>640</v>
      </c>
      <c r="H82" s="3">
        <v>2286</v>
      </c>
      <c r="I82" s="4" t="s">
        <v>1013</v>
      </c>
      <c r="J82" s="4">
        <f t="shared" si="18"/>
        <v>268700</v>
      </c>
      <c r="K82" s="16">
        <v>67560</v>
      </c>
      <c r="L82" s="16">
        <v>0</v>
      </c>
      <c r="M82" s="16">
        <f t="shared" si="10"/>
        <v>0</v>
      </c>
      <c r="N82" s="16">
        <f t="shared" si="11"/>
        <v>0</v>
      </c>
      <c r="O82" s="16">
        <f t="shared" si="12"/>
        <v>201140</v>
      </c>
      <c r="P82" s="16">
        <v>0</v>
      </c>
      <c r="Q82" s="16">
        <v>52125</v>
      </c>
      <c r="R82" s="16">
        <v>26870</v>
      </c>
      <c r="S82" s="16">
        <f t="shared" si="15"/>
        <v>26870</v>
      </c>
      <c r="T82" s="16">
        <f t="shared" si="16"/>
        <v>26870</v>
      </c>
      <c r="U82" s="16">
        <f t="shared" si="13"/>
        <v>0</v>
      </c>
      <c r="V82" s="16">
        <f t="shared" si="14"/>
        <v>174270</v>
      </c>
    </row>
    <row r="83" spans="1:22">
      <c r="A83" s="4">
        <v>81</v>
      </c>
      <c r="B83" s="4" t="s">
        <v>914</v>
      </c>
      <c r="C83" s="2" t="s">
        <v>987</v>
      </c>
      <c r="D83" s="3">
        <v>0</v>
      </c>
      <c r="E83" s="3">
        <v>0</v>
      </c>
      <c r="F83" s="3">
        <v>0</v>
      </c>
      <c r="G83" s="3">
        <v>0</v>
      </c>
      <c r="H83" s="3">
        <v>0</v>
      </c>
      <c r="I83" s="4" t="s">
        <v>1013</v>
      </c>
      <c r="J83" s="4">
        <f t="shared" si="18"/>
        <v>0</v>
      </c>
      <c r="K83" s="16">
        <v>0</v>
      </c>
      <c r="L83" s="16">
        <v>0</v>
      </c>
      <c r="M83" s="16">
        <f t="shared" si="10"/>
        <v>0</v>
      </c>
      <c r="N83" s="16">
        <f t="shared" si="11"/>
        <v>0</v>
      </c>
      <c r="O83" s="16">
        <f t="shared" si="12"/>
        <v>0</v>
      </c>
      <c r="P83" s="16">
        <v>0</v>
      </c>
      <c r="Q83" s="16">
        <v>0</v>
      </c>
      <c r="R83" s="16">
        <v>0</v>
      </c>
      <c r="S83" s="16">
        <f t="shared" si="15"/>
        <v>0</v>
      </c>
      <c r="T83" s="16">
        <f t="shared" si="16"/>
        <v>0</v>
      </c>
      <c r="U83" s="16">
        <f t="shared" si="13"/>
        <v>0</v>
      </c>
      <c r="V83" s="16">
        <f t="shared" si="14"/>
        <v>0</v>
      </c>
    </row>
    <row r="84" spans="1:22">
      <c r="A84" s="4">
        <v>82</v>
      </c>
      <c r="B84" s="4" t="s">
        <v>62</v>
      </c>
      <c r="C84" s="2" t="s">
        <v>630</v>
      </c>
      <c r="D84" s="3">
        <v>0</v>
      </c>
      <c r="E84" s="3">
        <v>1580</v>
      </c>
      <c r="F84" s="3">
        <v>0</v>
      </c>
      <c r="G84" s="3">
        <v>0</v>
      </c>
      <c r="H84" s="3">
        <v>0</v>
      </c>
      <c r="I84" s="4" t="s">
        <v>1013</v>
      </c>
      <c r="J84" s="4">
        <f t="shared" si="18"/>
        <v>79000</v>
      </c>
      <c r="K84" s="16">
        <v>37120</v>
      </c>
      <c r="L84" s="16">
        <v>0</v>
      </c>
      <c r="M84" s="16">
        <f t="shared" si="10"/>
        <v>0</v>
      </c>
      <c r="N84" s="16">
        <f t="shared" si="11"/>
        <v>0</v>
      </c>
      <c r="O84" s="16">
        <f t="shared" si="12"/>
        <v>41880</v>
      </c>
      <c r="P84" s="16">
        <v>0</v>
      </c>
      <c r="Q84" s="16">
        <v>51000</v>
      </c>
      <c r="R84" s="16">
        <v>7900</v>
      </c>
      <c r="S84" s="16">
        <f t="shared" si="15"/>
        <v>7900</v>
      </c>
      <c r="T84" s="16">
        <f t="shared" si="16"/>
        <v>7900</v>
      </c>
      <c r="U84" s="16">
        <f t="shared" si="13"/>
        <v>0</v>
      </c>
      <c r="V84" s="16">
        <f t="shared" si="14"/>
        <v>33980</v>
      </c>
    </row>
    <row r="85" spans="1:22">
      <c r="A85" s="4">
        <v>83</v>
      </c>
      <c r="B85" s="4" t="s">
        <v>22</v>
      </c>
      <c r="C85" s="2" t="s">
        <v>873</v>
      </c>
      <c r="D85" s="3">
        <v>0</v>
      </c>
      <c r="E85" s="3">
        <v>283851</v>
      </c>
      <c r="F85" s="3">
        <v>0</v>
      </c>
      <c r="G85" s="3">
        <v>101</v>
      </c>
      <c r="H85" s="3">
        <v>486</v>
      </c>
      <c r="I85" s="4" t="s">
        <v>1013</v>
      </c>
      <c r="J85" s="4">
        <f t="shared" si="18"/>
        <v>14207225</v>
      </c>
      <c r="K85" s="16">
        <v>5905880</v>
      </c>
      <c r="L85" s="16">
        <v>0</v>
      </c>
      <c r="M85" s="16">
        <f t="shared" si="10"/>
        <v>0</v>
      </c>
      <c r="N85" s="16">
        <f t="shared" si="11"/>
        <v>0</v>
      </c>
      <c r="O85" s="16">
        <f t="shared" si="12"/>
        <v>8301345</v>
      </c>
      <c r="P85" s="16">
        <v>0</v>
      </c>
      <c r="Q85" s="16">
        <v>7084475</v>
      </c>
      <c r="R85" s="16">
        <v>1420723</v>
      </c>
      <c r="S85" s="16">
        <f t="shared" si="15"/>
        <v>1420723</v>
      </c>
      <c r="T85" s="16">
        <f t="shared" si="16"/>
        <v>1420723</v>
      </c>
      <c r="U85" s="16">
        <f t="shared" si="13"/>
        <v>0</v>
      </c>
      <c r="V85" s="16">
        <f t="shared" si="14"/>
        <v>6880622</v>
      </c>
    </row>
    <row r="86" spans="1:22">
      <c r="A86" s="4">
        <v>84</v>
      </c>
      <c r="B86" s="4" t="s">
        <v>28</v>
      </c>
      <c r="C86" s="2" t="s">
        <v>549</v>
      </c>
      <c r="D86" s="3">
        <v>0</v>
      </c>
      <c r="E86" s="3">
        <v>1880</v>
      </c>
      <c r="F86" s="3">
        <v>0</v>
      </c>
      <c r="G86" s="3">
        <v>346</v>
      </c>
      <c r="H86" s="3">
        <v>977</v>
      </c>
      <c r="I86" s="4" t="s">
        <v>994</v>
      </c>
      <c r="J86" s="4">
        <f>+(D86*50)+(E86*100-F86*73)+(G86*100+H86*100)</f>
        <v>320300</v>
      </c>
      <c r="K86" s="16">
        <v>56240</v>
      </c>
      <c r="L86" s="16">
        <v>0</v>
      </c>
      <c r="M86" s="16">
        <f t="shared" si="10"/>
        <v>0</v>
      </c>
      <c r="N86" s="16">
        <f t="shared" si="11"/>
        <v>0</v>
      </c>
      <c r="O86" s="16">
        <f t="shared" si="12"/>
        <v>264060</v>
      </c>
      <c r="P86" s="16">
        <v>0</v>
      </c>
      <c r="Q86" s="16">
        <v>34125</v>
      </c>
      <c r="R86" s="16">
        <v>32030</v>
      </c>
      <c r="S86" s="16">
        <f t="shared" si="15"/>
        <v>32030</v>
      </c>
      <c r="T86" s="16">
        <f t="shared" si="16"/>
        <v>32030</v>
      </c>
      <c r="U86" s="16">
        <f t="shared" si="13"/>
        <v>0</v>
      </c>
      <c r="V86" s="16">
        <f t="shared" si="14"/>
        <v>232030</v>
      </c>
    </row>
    <row r="87" spans="1:22">
      <c r="A87" s="4">
        <v>85</v>
      </c>
      <c r="B87" s="4" t="s">
        <v>23</v>
      </c>
      <c r="C87" s="2" t="s">
        <v>539</v>
      </c>
      <c r="D87" s="3">
        <v>0</v>
      </c>
      <c r="E87" s="3">
        <v>54513</v>
      </c>
      <c r="F87" s="3">
        <v>0</v>
      </c>
      <c r="G87" s="3">
        <v>4498</v>
      </c>
      <c r="H87" s="3">
        <v>10488</v>
      </c>
      <c r="I87" s="4" t="s">
        <v>1013</v>
      </c>
      <c r="J87" s="4">
        <f t="shared" ref="J87:J93" si="19">+(D87*50)+(E87*50-F87*23)+(G87*25+H87*25)</f>
        <v>3100300</v>
      </c>
      <c r="K87" s="16">
        <v>853760</v>
      </c>
      <c r="L87" s="16">
        <v>0</v>
      </c>
      <c r="M87" s="16">
        <f t="shared" si="10"/>
        <v>0</v>
      </c>
      <c r="N87" s="16">
        <f t="shared" si="11"/>
        <v>0</v>
      </c>
      <c r="O87" s="16">
        <f t="shared" si="12"/>
        <v>2246540</v>
      </c>
      <c r="P87" s="16">
        <v>0</v>
      </c>
      <c r="Q87" s="16">
        <v>1794100</v>
      </c>
      <c r="R87" s="16">
        <v>310030</v>
      </c>
      <c r="S87" s="16">
        <f t="shared" si="15"/>
        <v>310030</v>
      </c>
      <c r="T87" s="16">
        <f t="shared" si="16"/>
        <v>310030</v>
      </c>
      <c r="U87" s="16">
        <f t="shared" si="13"/>
        <v>0</v>
      </c>
      <c r="V87" s="16">
        <f t="shared" si="14"/>
        <v>1936510</v>
      </c>
    </row>
    <row r="88" spans="1:22">
      <c r="A88" s="4">
        <v>86</v>
      </c>
      <c r="B88" s="4" t="s">
        <v>15</v>
      </c>
      <c r="C88" s="2" t="s">
        <v>506</v>
      </c>
      <c r="D88" s="3">
        <v>0</v>
      </c>
      <c r="E88" s="3">
        <v>6377</v>
      </c>
      <c r="F88" s="3">
        <v>0</v>
      </c>
      <c r="G88" s="3">
        <v>2633</v>
      </c>
      <c r="H88" s="3">
        <v>5416</v>
      </c>
      <c r="I88" s="4" t="s">
        <v>1013</v>
      </c>
      <c r="J88" s="4">
        <f t="shared" si="19"/>
        <v>520075</v>
      </c>
      <c r="K88" s="16">
        <v>100920</v>
      </c>
      <c r="L88" s="16">
        <v>0</v>
      </c>
      <c r="M88" s="16">
        <f t="shared" si="10"/>
        <v>0</v>
      </c>
      <c r="N88" s="16">
        <f t="shared" si="11"/>
        <v>0</v>
      </c>
      <c r="O88" s="16">
        <f t="shared" si="12"/>
        <v>419155</v>
      </c>
      <c r="P88" s="16">
        <v>0</v>
      </c>
      <c r="Q88" s="16">
        <v>235250</v>
      </c>
      <c r="R88" s="16">
        <v>52008</v>
      </c>
      <c r="S88" s="16">
        <f t="shared" si="15"/>
        <v>52008</v>
      </c>
      <c r="T88" s="16">
        <f t="shared" si="16"/>
        <v>52008</v>
      </c>
      <c r="U88" s="16">
        <f t="shared" si="13"/>
        <v>0</v>
      </c>
      <c r="V88" s="16">
        <f t="shared" si="14"/>
        <v>367147</v>
      </c>
    </row>
    <row r="89" spans="1:22">
      <c r="A89" s="4">
        <v>87</v>
      </c>
      <c r="B89" s="4" t="s">
        <v>27</v>
      </c>
      <c r="C89" s="2" t="s">
        <v>547</v>
      </c>
      <c r="D89" s="3">
        <v>0</v>
      </c>
      <c r="E89" s="3">
        <v>33335</v>
      </c>
      <c r="F89" s="3">
        <v>0</v>
      </c>
      <c r="G89" s="3">
        <v>20594</v>
      </c>
      <c r="H89" s="3">
        <v>23691</v>
      </c>
      <c r="I89" s="4" t="s">
        <v>1013</v>
      </c>
      <c r="J89" s="4">
        <f t="shared" si="19"/>
        <v>2773875</v>
      </c>
      <c r="K89" s="16">
        <v>490600</v>
      </c>
      <c r="L89" s="16">
        <v>0</v>
      </c>
      <c r="M89" s="16">
        <f t="shared" si="10"/>
        <v>0</v>
      </c>
      <c r="N89" s="16">
        <f t="shared" si="11"/>
        <v>0</v>
      </c>
      <c r="O89" s="16">
        <f t="shared" si="12"/>
        <v>2283275</v>
      </c>
      <c r="P89" s="16">
        <v>0</v>
      </c>
      <c r="Q89" s="16">
        <v>64125</v>
      </c>
      <c r="R89" s="16">
        <v>64125</v>
      </c>
      <c r="S89" s="16">
        <f t="shared" si="15"/>
        <v>64125</v>
      </c>
      <c r="T89" s="16">
        <f t="shared" si="16"/>
        <v>64125</v>
      </c>
      <c r="U89" s="16">
        <f t="shared" si="13"/>
        <v>0</v>
      </c>
      <c r="V89" s="16">
        <f t="shared" si="14"/>
        <v>2219150</v>
      </c>
    </row>
    <row r="90" spans="1:22">
      <c r="A90" s="4">
        <v>88</v>
      </c>
      <c r="B90" s="4" t="s">
        <v>29</v>
      </c>
      <c r="C90" s="2" t="s">
        <v>551</v>
      </c>
      <c r="D90" s="3">
        <v>0</v>
      </c>
      <c r="E90" s="3">
        <v>48581</v>
      </c>
      <c r="F90" s="3">
        <v>60</v>
      </c>
      <c r="G90" s="3">
        <v>6862</v>
      </c>
      <c r="H90" s="3">
        <v>31354</v>
      </c>
      <c r="I90" s="4" t="s">
        <v>1013</v>
      </c>
      <c r="J90" s="4">
        <f t="shared" si="19"/>
        <v>3383070</v>
      </c>
      <c r="K90" s="16">
        <v>658200</v>
      </c>
      <c r="L90" s="16">
        <v>0</v>
      </c>
      <c r="M90" s="16">
        <f t="shared" si="10"/>
        <v>0</v>
      </c>
      <c r="N90" s="16">
        <f t="shared" si="11"/>
        <v>0</v>
      </c>
      <c r="O90" s="16">
        <f t="shared" si="12"/>
        <v>2724870</v>
      </c>
      <c r="P90" s="16">
        <v>0</v>
      </c>
      <c r="Q90" s="16">
        <v>741650</v>
      </c>
      <c r="R90" s="16">
        <v>338307</v>
      </c>
      <c r="S90" s="16">
        <f t="shared" si="15"/>
        <v>338307</v>
      </c>
      <c r="T90" s="16">
        <f t="shared" si="16"/>
        <v>338307</v>
      </c>
      <c r="U90" s="16">
        <f t="shared" si="13"/>
        <v>0</v>
      </c>
      <c r="V90" s="16">
        <f t="shared" si="14"/>
        <v>2386563</v>
      </c>
    </row>
    <row r="91" spans="1:22">
      <c r="A91" s="4">
        <v>89</v>
      </c>
      <c r="B91" s="4" t="s">
        <v>26</v>
      </c>
      <c r="C91" s="2" t="s">
        <v>545</v>
      </c>
      <c r="D91" s="3">
        <v>0</v>
      </c>
      <c r="E91" s="3">
        <v>131305</v>
      </c>
      <c r="F91" s="3">
        <v>0</v>
      </c>
      <c r="G91" s="3">
        <v>20356</v>
      </c>
      <c r="H91" s="3">
        <v>61367</v>
      </c>
      <c r="I91" s="4" t="s">
        <v>1013</v>
      </c>
      <c r="J91" s="4">
        <f t="shared" si="19"/>
        <v>8608325</v>
      </c>
      <c r="K91" s="16">
        <v>2133160</v>
      </c>
      <c r="L91" s="16">
        <v>0</v>
      </c>
      <c r="M91" s="16">
        <f t="shared" si="10"/>
        <v>0</v>
      </c>
      <c r="N91" s="16">
        <f t="shared" si="11"/>
        <v>0</v>
      </c>
      <c r="O91" s="16">
        <f t="shared" si="12"/>
        <v>6475165</v>
      </c>
      <c r="P91" s="16">
        <v>0</v>
      </c>
      <c r="Q91" s="16">
        <v>3264650</v>
      </c>
      <c r="R91" s="16">
        <v>860833</v>
      </c>
      <c r="S91" s="16">
        <f t="shared" si="15"/>
        <v>860833</v>
      </c>
      <c r="T91" s="16">
        <f t="shared" si="16"/>
        <v>860833</v>
      </c>
      <c r="U91" s="16">
        <f t="shared" si="13"/>
        <v>0</v>
      </c>
      <c r="V91" s="16">
        <f t="shared" si="14"/>
        <v>5614332</v>
      </c>
    </row>
    <row r="92" spans="1:22">
      <c r="A92" s="4">
        <v>90</v>
      </c>
      <c r="B92" s="4" t="s">
        <v>20</v>
      </c>
      <c r="C92" s="2" t="s">
        <v>535</v>
      </c>
      <c r="D92" s="3">
        <v>0</v>
      </c>
      <c r="E92" s="3">
        <v>490</v>
      </c>
      <c r="F92" s="3">
        <v>2</v>
      </c>
      <c r="G92" s="3">
        <v>117</v>
      </c>
      <c r="H92" s="3">
        <v>277</v>
      </c>
      <c r="I92" s="4" t="s">
        <v>1013</v>
      </c>
      <c r="J92" s="4">
        <f t="shared" si="19"/>
        <v>34304</v>
      </c>
      <c r="K92" s="16">
        <v>4760</v>
      </c>
      <c r="L92" s="16">
        <v>0</v>
      </c>
      <c r="M92" s="16">
        <f t="shared" si="10"/>
        <v>0</v>
      </c>
      <c r="N92" s="16">
        <f t="shared" si="11"/>
        <v>0</v>
      </c>
      <c r="O92" s="16">
        <f t="shared" si="12"/>
        <v>29544</v>
      </c>
      <c r="P92" s="16">
        <v>0</v>
      </c>
      <c r="Q92" s="16">
        <v>11775</v>
      </c>
      <c r="R92" s="16">
        <v>3430</v>
      </c>
      <c r="S92" s="16">
        <f t="shared" si="15"/>
        <v>3430</v>
      </c>
      <c r="T92" s="16">
        <f t="shared" si="16"/>
        <v>3430</v>
      </c>
      <c r="U92" s="16">
        <f t="shared" si="13"/>
        <v>0</v>
      </c>
      <c r="V92" s="16">
        <f t="shared" si="14"/>
        <v>26114</v>
      </c>
    </row>
    <row r="93" spans="1:22">
      <c r="A93" s="4">
        <v>91</v>
      </c>
      <c r="B93" s="4" t="s">
        <v>32</v>
      </c>
      <c r="C93" s="2" t="s">
        <v>556</v>
      </c>
      <c r="D93" s="3">
        <v>0</v>
      </c>
      <c r="E93" s="3">
        <v>1077</v>
      </c>
      <c r="F93" s="3">
        <v>0</v>
      </c>
      <c r="G93" s="3">
        <v>199</v>
      </c>
      <c r="H93" s="3">
        <v>766</v>
      </c>
      <c r="I93" s="4" t="s">
        <v>1013</v>
      </c>
      <c r="J93" s="4">
        <f t="shared" si="19"/>
        <v>77975</v>
      </c>
      <c r="K93" s="16">
        <v>18800</v>
      </c>
      <c r="L93" s="16">
        <v>0</v>
      </c>
      <c r="M93" s="16">
        <f t="shared" si="10"/>
        <v>0</v>
      </c>
      <c r="N93" s="16">
        <f t="shared" si="11"/>
        <v>0</v>
      </c>
      <c r="O93" s="16">
        <f t="shared" si="12"/>
        <v>59175</v>
      </c>
      <c r="P93" s="16">
        <v>0</v>
      </c>
      <c r="Q93" s="16">
        <v>21100</v>
      </c>
      <c r="R93" s="16">
        <v>7798</v>
      </c>
      <c r="S93" s="16">
        <f t="shared" si="15"/>
        <v>7798</v>
      </c>
      <c r="T93" s="16">
        <f t="shared" si="16"/>
        <v>7798</v>
      </c>
      <c r="U93" s="16">
        <f t="shared" si="13"/>
        <v>0</v>
      </c>
      <c r="V93" s="16">
        <f t="shared" si="14"/>
        <v>51377</v>
      </c>
    </row>
    <row r="94" spans="1:22">
      <c r="A94" s="4">
        <v>92</v>
      </c>
      <c r="B94" s="4" t="s">
        <v>60</v>
      </c>
      <c r="C94" s="2" t="s">
        <v>623</v>
      </c>
      <c r="D94" s="3">
        <v>0</v>
      </c>
      <c r="E94" s="3">
        <v>2096</v>
      </c>
      <c r="F94" s="3">
        <v>0</v>
      </c>
      <c r="G94" s="3">
        <v>3</v>
      </c>
      <c r="H94" s="3">
        <v>12</v>
      </c>
      <c r="I94" s="4" t="s">
        <v>994</v>
      </c>
      <c r="J94" s="4">
        <f>+(D94*50)+(E94*100-F94*73)+(G94*100+H94*100)</f>
        <v>211100</v>
      </c>
      <c r="K94" s="16">
        <v>67360</v>
      </c>
      <c r="L94" s="16">
        <v>0</v>
      </c>
      <c r="M94" s="16">
        <f t="shared" si="10"/>
        <v>0</v>
      </c>
      <c r="N94" s="16">
        <f t="shared" si="11"/>
        <v>0</v>
      </c>
      <c r="O94" s="16">
        <f t="shared" si="12"/>
        <v>143740</v>
      </c>
      <c r="P94" s="16">
        <v>0</v>
      </c>
      <c r="Q94" s="16">
        <v>64550</v>
      </c>
      <c r="R94" s="16">
        <v>21110</v>
      </c>
      <c r="S94" s="16">
        <f t="shared" si="15"/>
        <v>21110</v>
      </c>
      <c r="T94" s="16">
        <f t="shared" si="16"/>
        <v>21110</v>
      </c>
      <c r="U94" s="16">
        <f t="shared" si="13"/>
        <v>0</v>
      </c>
      <c r="V94" s="16">
        <f t="shared" si="14"/>
        <v>122630</v>
      </c>
    </row>
    <row r="95" spans="1:22">
      <c r="A95" s="4">
        <v>93</v>
      </c>
      <c r="B95" s="4" t="s">
        <v>17</v>
      </c>
      <c r="C95" s="2" t="s">
        <v>509</v>
      </c>
      <c r="D95" s="3">
        <v>0</v>
      </c>
      <c r="E95" s="3">
        <v>1729</v>
      </c>
      <c r="F95" s="3">
        <v>0</v>
      </c>
      <c r="G95" s="3">
        <v>196</v>
      </c>
      <c r="H95" s="3">
        <v>101</v>
      </c>
      <c r="I95" s="4" t="s">
        <v>1013</v>
      </c>
      <c r="J95" s="4">
        <f>+(D95*50)+(E95*50-F95*23)+(G95*25+H95*25)</f>
        <v>93875</v>
      </c>
      <c r="K95" s="16">
        <v>21600</v>
      </c>
      <c r="L95" s="16">
        <v>0</v>
      </c>
      <c r="M95" s="16">
        <f t="shared" si="10"/>
        <v>0</v>
      </c>
      <c r="N95" s="16">
        <f t="shared" si="11"/>
        <v>0</v>
      </c>
      <c r="O95" s="16">
        <f t="shared" si="12"/>
        <v>72275</v>
      </c>
      <c r="P95" s="16">
        <v>0</v>
      </c>
      <c r="Q95" s="16">
        <v>12775</v>
      </c>
      <c r="R95" s="16">
        <v>9388</v>
      </c>
      <c r="S95" s="16">
        <f t="shared" si="15"/>
        <v>9388</v>
      </c>
      <c r="T95" s="16">
        <f t="shared" si="16"/>
        <v>9388</v>
      </c>
      <c r="U95" s="16">
        <f t="shared" si="13"/>
        <v>0</v>
      </c>
      <c r="V95" s="16">
        <f t="shared" si="14"/>
        <v>62887</v>
      </c>
    </row>
    <row r="96" spans="1:22">
      <c r="A96" s="4">
        <v>94</v>
      </c>
      <c r="B96" s="4" t="s">
        <v>74</v>
      </c>
      <c r="C96" s="2" t="s">
        <v>649</v>
      </c>
      <c r="D96" s="3">
        <v>0</v>
      </c>
      <c r="E96" s="3">
        <v>17375</v>
      </c>
      <c r="F96" s="3">
        <v>0</v>
      </c>
      <c r="G96" s="3">
        <v>2060</v>
      </c>
      <c r="H96" s="3">
        <v>5591</v>
      </c>
      <c r="I96" s="4" t="s">
        <v>994</v>
      </c>
      <c r="J96" s="4">
        <f>+(D96*50)+(E96*100-F96*73)+(G96*100+H96*100)</f>
        <v>2502600</v>
      </c>
      <c r="K96" s="16">
        <v>547440</v>
      </c>
      <c r="L96" s="16">
        <v>0</v>
      </c>
      <c r="M96" s="16">
        <f t="shared" si="10"/>
        <v>0</v>
      </c>
      <c r="N96" s="16">
        <f t="shared" si="11"/>
        <v>0</v>
      </c>
      <c r="O96" s="16">
        <f t="shared" si="12"/>
        <v>1955160</v>
      </c>
      <c r="P96" s="16">
        <v>0</v>
      </c>
      <c r="Q96" s="16">
        <v>131150</v>
      </c>
      <c r="R96" s="16">
        <v>131150</v>
      </c>
      <c r="S96" s="16">
        <f t="shared" si="15"/>
        <v>131150</v>
      </c>
      <c r="T96" s="16">
        <f t="shared" si="16"/>
        <v>131150</v>
      </c>
      <c r="U96" s="16">
        <f t="shared" si="13"/>
        <v>0</v>
      </c>
      <c r="V96" s="16">
        <f t="shared" si="14"/>
        <v>1824010</v>
      </c>
    </row>
    <row r="97" spans="1:22">
      <c r="A97" s="4">
        <v>95</v>
      </c>
      <c r="B97" s="4" t="s">
        <v>140</v>
      </c>
      <c r="C97" s="2" t="s">
        <v>977</v>
      </c>
      <c r="D97" s="3">
        <v>0</v>
      </c>
      <c r="E97" s="3">
        <v>454</v>
      </c>
      <c r="F97" s="3">
        <v>454</v>
      </c>
      <c r="G97" s="3">
        <v>0</v>
      </c>
      <c r="H97" s="3">
        <v>0</v>
      </c>
      <c r="I97" s="4" t="s">
        <v>1013</v>
      </c>
      <c r="J97" s="4">
        <f>+(D97*50)+(E97*50-F97*23)+(G97*25+H97*25)</f>
        <v>12258</v>
      </c>
      <c r="K97" s="16">
        <v>9200</v>
      </c>
      <c r="L97" s="16">
        <v>0</v>
      </c>
      <c r="M97" s="16">
        <f t="shared" si="10"/>
        <v>0</v>
      </c>
      <c r="N97" s="16">
        <f t="shared" si="11"/>
        <v>0</v>
      </c>
      <c r="O97" s="16">
        <f t="shared" si="12"/>
        <v>3058</v>
      </c>
      <c r="P97" s="16">
        <v>0</v>
      </c>
      <c r="Q97" s="16">
        <v>475</v>
      </c>
      <c r="R97" s="16">
        <v>475</v>
      </c>
      <c r="S97" s="16">
        <f t="shared" si="15"/>
        <v>475</v>
      </c>
      <c r="T97" s="16">
        <f t="shared" si="16"/>
        <v>475</v>
      </c>
      <c r="U97" s="16">
        <f t="shared" si="13"/>
        <v>0</v>
      </c>
      <c r="V97" s="16">
        <f t="shared" si="14"/>
        <v>2583</v>
      </c>
    </row>
    <row r="98" spans="1:22">
      <c r="A98" s="4">
        <v>96</v>
      </c>
      <c r="B98" s="4" t="s">
        <v>75</v>
      </c>
      <c r="C98" s="2" t="s">
        <v>650</v>
      </c>
      <c r="D98" s="3">
        <v>0</v>
      </c>
      <c r="E98" s="3">
        <v>24299</v>
      </c>
      <c r="F98" s="3">
        <v>0</v>
      </c>
      <c r="G98" s="3">
        <v>2992</v>
      </c>
      <c r="H98" s="3">
        <v>9312</v>
      </c>
      <c r="I98" s="4" t="s">
        <v>994</v>
      </c>
      <c r="J98" s="4">
        <f>+(D98*50)+(E98*100-F98*73)+(G98*100+H98*100)</f>
        <v>3660300</v>
      </c>
      <c r="K98" s="16">
        <v>785680</v>
      </c>
      <c r="L98" s="16">
        <v>0</v>
      </c>
      <c r="M98" s="16">
        <f t="shared" si="10"/>
        <v>0</v>
      </c>
      <c r="N98" s="16">
        <f t="shared" si="11"/>
        <v>0</v>
      </c>
      <c r="O98" s="16">
        <f t="shared" si="12"/>
        <v>2874620</v>
      </c>
      <c r="P98" s="16">
        <v>0</v>
      </c>
      <c r="Q98" s="16">
        <v>377225</v>
      </c>
      <c r="R98" s="16">
        <v>366030</v>
      </c>
      <c r="S98" s="16">
        <f t="shared" si="15"/>
        <v>366030</v>
      </c>
      <c r="T98" s="16">
        <f t="shared" si="16"/>
        <v>366030</v>
      </c>
      <c r="U98" s="16">
        <f t="shared" si="13"/>
        <v>0</v>
      </c>
      <c r="V98" s="16">
        <f t="shared" si="14"/>
        <v>2508590</v>
      </c>
    </row>
    <row r="99" spans="1:22">
      <c r="A99" s="4">
        <v>97</v>
      </c>
      <c r="B99" s="4" t="s">
        <v>103</v>
      </c>
      <c r="C99" s="2" t="s">
        <v>731</v>
      </c>
      <c r="D99" s="3">
        <v>0</v>
      </c>
      <c r="E99" s="3">
        <v>1669</v>
      </c>
      <c r="F99" s="3">
        <v>0</v>
      </c>
      <c r="G99" s="3">
        <v>171</v>
      </c>
      <c r="H99" s="3">
        <v>433</v>
      </c>
      <c r="I99" s="4" t="s">
        <v>994</v>
      </c>
      <c r="J99" s="4">
        <f>+(D99*50)+(E99*100-F99*73)+(G99*100+H99*100)</f>
        <v>227300</v>
      </c>
      <c r="K99" s="16">
        <v>48400</v>
      </c>
      <c r="L99" s="16">
        <v>58027</v>
      </c>
      <c r="M99" s="16">
        <f t="shared" si="10"/>
        <v>22730</v>
      </c>
      <c r="N99" s="16">
        <f t="shared" si="11"/>
        <v>35297</v>
      </c>
      <c r="O99" s="16">
        <f t="shared" si="12"/>
        <v>156170</v>
      </c>
      <c r="P99" s="16">
        <v>0</v>
      </c>
      <c r="Q99" s="16">
        <v>4175</v>
      </c>
      <c r="R99" s="16">
        <v>4175</v>
      </c>
      <c r="S99" s="16">
        <f t="shared" si="15"/>
        <v>4175</v>
      </c>
      <c r="T99" s="16">
        <f t="shared" si="16"/>
        <v>4175</v>
      </c>
      <c r="U99" s="16">
        <f t="shared" si="13"/>
        <v>0</v>
      </c>
      <c r="V99" s="16">
        <f t="shared" si="14"/>
        <v>151995</v>
      </c>
    </row>
    <row r="100" spans="1:22">
      <c r="A100" s="4">
        <v>98</v>
      </c>
      <c r="B100" s="4" t="s">
        <v>76</v>
      </c>
      <c r="C100" s="2" t="s">
        <v>652</v>
      </c>
      <c r="D100" s="3">
        <v>0</v>
      </c>
      <c r="E100" s="3">
        <v>826</v>
      </c>
      <c r="F100" s="3">
        <v>0</v>
      </c>
      <c r="G100" s="3">
        <v>259</v>
      </c>
      <c r="H100" s="3">
        <v>405</v>
      </c>
      <c r="I100" s="4" t="s">
        <v>1013</v>
      </c>
      <c r="J100" s="4">
        <f>+(D100*50)+(E100*50-F100*23)+(G100*25+H100*25)</f>
        <v>57900</v>
      </c>
      <c r="K100" s="16">
        <v>13440</v>
      </c>
      <c r="L100" s="16">
        <v>0</v>
      </c>
      <c r="M100" s="16">
        <f t="shared" si="10"/>
        <v>0</v>
      </c>
      <c r="N100" s="16">
        <f t="shared" si="11"/>
        <v>0</v>
      </c>
      <c r="O100" s="16">
        <f t="shared" si="12"/>
        <v>44460</v>
      </c>
      <c r="P100" s="16">
        <v>0</v>
      </c>
      <c r="Q100" s="16">
        <v>2700</v>
      </c>
      <c r="R100" s="16">
        <v>2700</v>
      </c>
      <c r="S100" s="16">
        <f t="shared" si="15"/>
        <v>2700</v>
      </c>
      <c r="T100" s="16">
        <f t="shared" si="16"/>
        <v>2700</v>
      </c>
      <c r="U100" s="16">
        <f t="shared" si="13"/>
        <v>0</v>
      </c>
      <c r="V100" s="16">
        <f t="shared" si="14"/>
        <v>41760</v>
      </c>
    </row>
    <row r="101" spans="1:22">
      <c r="A101" s="4">
        <v>99</v>
      </c>
      <c r="B101" s="4" t="s">
        <v>90</v>
      </c>
      <c r="C101" s="2" t="s">
        <v>676</v>
      </c>
      <c r="D101" s="3">
        <v>0</v>
      </c>
      <c r="E101" s="3">
        <v>16662</v>
      </c>
      <c r="F101" s="3">
        <v>0</v>
      </c>
      <c r="G101" s="3">
        <v>2106</v>
      </c>
      <c r="H101" s="3">
        <v>6218</v>
      </c>
      <c r="I101" s="4" t="s">
        <v>1013</v>
      </c>
      <c r="J101" s="4">
        <f>+(D101*50)+(E101*50-F101*23)+(G101*25+H101*25)</f>
        <v>1041200</v>
      </c>
      <c r="K101" s="16">
        <v>271240</v>
      </c>
      <c r="L101" s="16">
        <v>0</v>
      </c>
      <c r="M101" s="16">
        <f t="shared" si="10"/>
        <v>0</v>
      </c>
      <c r="N101" s="16">
        <f t="shared" si="11"/>
        <v>0</v>
      </c>
      <c r="O101" s="16">
        <f t="shared" si="12"/>
        <v>769960</v>
      </c>
      <c r="P101" s="16">
        <v>0</v>
      </c>
      <c r="Q101" s="16">
        <v>218600</v>
      </c>
      <c r="R101" s="16">
        <v>104120</v>
      </c>
      <c r="S101" s="16">
        <f t="shared" si="15"/>
        <v>104120</v>
      </c>
      <c r="T101" s="16">
        <f t="shared" si="16"/>
        <v>104120</v>
      </c>
      <c r="U101" s="16">
        <f t="shared" si="13"/>
        <v>0</v>
      </c>
      <c r="V101" s="16">
        <f t="shared" si="14"/>
        <v>665840</v>
      </c>
    </row>
    <row r="102" spans="1:22">
      <c r="A102" s="4">
        <v>100</v>
      </c>
      <c r="B102" s="4" t="s">
        <v>98</v>
      </c>
      <c r="C102" s="2" t="s">
        <v>721</v>
      </c>
      <c r="D102" s="3">
        <v>0</v>
      </c>
      <c r="E102" s="3">
        <v>1177</v>
      </c>
      <c r="F102" s="3">
        <v>0</v>
      </c>
      <c r="G102" s="3">
        <v>51</v>
      </c>
      <c r="H102" s="3">
        <v>222</v>
      </c>
      <c r="I102" s="4" t="s">
        <v>1013</v>
      </c>
      <c r="J102" s="4">
        <f>+(D102*50)+(E102*50-F102*23)+(G102*25+H102*25)</f>
        <v>65675</v>
      </c>
      <c r="K102" s="16">
        <v>21000</v>
      </c>
      <c r="L102" s="16">
        <v>0</v>
      </c>
      <c r="M102" s="16">
        <f t="shared" si="10"/>
        <v>0</v>
      </c>
      <c r="N102" s="16">
        <f t="shared" si="11"/>
        <v>0</v>
      </c>
      <c r="O102" s="16">
        <f t="shared" si="12"/>
        <v>44675</v>
      </c>
      <c r="P102" s="16">
        <v>0</v>
      </c>
      <c r="Q102" s="16">
        <v>14750</v>
      </c>
      <c r="R102" s="16">
        <v>6568</v>
      </c>
      <c r="S102" s="16">
        <f t="shared" si="15"/>
        <v>6568</v>
      </c>
      <c r="T102" s="16">
        <f t="shared" si="16"/>
        <v>6568</v>
      </c>
      <c r="U102" s="16">
        <f t="shared" si="13"/>
        <v>0</v>
      </c>
      <c r="V102" s="16">
        <f t="shared" si="14"/>
        <v>38107</v>
      </c>
    </row>
    <row r="103" spans="1:22">
      <c r="A103" s="4">
        <v>101</v>
      </c>
      <c r="B103" s="4" t="s">
        <v>108</v>
      </c>
      <c r="C103" s="2" t="s">
        <v>757</v>
      </c>
      <c r="D103" s="3">
        <v>0</v>
      </c>
      <c r="E103" s="3">
        <v>274974</v>
      </c>
      <c r="F103" s="3">
        <v>0</v>
      </c>
      <c r="G103" s="3">
        <v>44980</v>
      </c>
      <c r="H103" s="3">
        <v>84945</v>
      </c>
      <c r="I103" s="4" t="s">
        <v>994</v>
      </c>
      <c r="J103" s="4">
        <f>+(D103*50)+(E103*100-F103*73)+(G103*100+H103*100)</f>
        <v>40489900</v>
      </c>
      <c r="K103" s="16">
        <v>8622320</v>
      </c>
      <c r="L103" s="16">
        <v>0</v>
      </c>
      <c r="M103" s="16">
        <f t="shared" si="10"/>
        <v>0</v>
      </c>
      <c r="N103" s="16">
        <f t="shared" si="11"/>
        <v>0</v>
      </c>
      <c r="O103" s="16">
        <f t="shared" si="12"/>
        <v>31867580</v>
      </c>
      <c r="P103" s="16">
        <v>0</v>
      </c>
      <c r="Q103" s="16">
        <v>4320300</v>
      </c>
      <c r="R103" s="16">
        <v>2654505</v>
      </c>
      <c r="S103" s="16">
        <f t="shared" si="15"/>
        <v>2654505</v>
      </c>
      <c r="T103" s="16">
        <f t="shared" si="16"/>
        <v>2654505</v>
      </c>
      <c r="U103" s="16">
        <f t="shared" si="13"/>
        <v>0</v>
      </c>
      <c r="V103" s="16">
        <f t="shared" si="14"/>
        <v>29213075</v>
      </c>
    </row>
    <row r="104" spans="1:22">
      <c r="A104" s="4">
        <v>102</v>
      </c>
      <c r="B104" s="4" t="s">
        <v>77</v>
      </c>
      <c r="C104" s="2" t="s">
        <v>653</v>
      </c>
      <c r="D104" s="3">
        <v>0</v>
      </c>
      <c r="E104" s="3">
        <v>8611</v>
      </c>
      <c r="F104" s="3">
        <v>0</v>
      </c>
      <c r="G104" s="3">
        <v>797</v>
      </c>
      <c r="H104" s="3">
        <v>2399</v>
      </c>
      <c r="I104" s="4" t="s">
        <v>994</v>
      </c>
      <c r="J104" s="4">
        <f>+(D104*50)+(E104*100-F104*73)+(G104*100+H104*100)</f>
        <v>1180700</v>
      </c>
      <c r="K104" s="16">
        <v>276480</v>
      </c>
      <c r="L104" s="16">
        <v>0</v>
      </c>
      <c r="M104" s="16">
        <f t="shared" si="10"/>
        <v>0</v>
      </c>
      <c r="N104" s="16">
        <f t="shared" si="11"/>
        <v>0</v>
      </c>
      <c r="O104" s="16">
        <f t="shared" si="12"/>
        <v>904220</v>
      </c>
      <c r="P104" s="16">
        <v>0</v>
      </c>
      <c r="Q104" s="16">
        <v>87600</v>
      </c>
      <c r="R104" s="16">
        <v>87600</v>
      </c>
      <c r="S104" s="16">
        <f t="shared" si="15"/>
        <v>87600</v>
      </c>
      <c r="T104" s="16">
        <f t="shared" si="16"/>
        <v>87600</v>
      </c>
      <c r="U104" s="16">
        <f t="shared" si="13"/>
        <v>0</v>
      </c>
      <c r="V104" s="16">
        <f t="shared" si="14"/>
        <v>816620</v>
      </c>
    </row>
    <row r="105" spans="1:22">
      <c r="A105" s="4">
        <v>103</v>
      </c>
      <c r="B105" s="4" t="s">
        <v>119</v>
      </c>
      <c r="C105" s="2" t="s">
        <v>783</v>
      </c>
      <c r="D105" s="3">
        <v>0</v>
      </c>
      <c r="E105" s="3">
        <v>46523</v>
      </c>
      <c r="F105" s="3">
        <v>0</v>
      </c>
      <c r="G105" s="3">
        <v>24695</v>
      </c>
      <c r="H105" s="3">
        <v>20298</v>
      </c>
      <c r="I105" s="4" t="s">
        <v>1013</v>
      </c>
      <c r="J105" s="4">
        <f>+(D105*50)+(E105*50-F105*23)+(G105*25+H105*25)</f>
        <v>3450975</v>
      </c>
      <c r="K105" s="16">
        <v>1010880</v>
      </c>
      <c r="L105" s="16">
        <v>0</v>
      </c>
      <c r="M105" s="16">
        <f t="shared" si="10"/>
        <v>0</v>
      </c>
      <c r="N105" s="16">
        <f t="shared" si="11"/>
        <v>0</v>
      </c>
      <c r="O105" s="16">
        <f t="shared" si="12"/>
        <v>2440095</v>
      </c>
      <c r="P105" s="16">
        <v>0</v>
      </c>
      <c r="Q105" s="16">
        <v>125175</v>
      </c>
      <c r="R105" s="16">
        <v>125175</v>
      </c>
      <c r="S105" s="16">
        <f t="shared" si="15"/>
        <v>125175</v>
      </c>
      <c r="T105" s="16">
        <f t="shared" si="16"/>
        <v>125175</v>
      </c>
      <c r="U105" s="16">
        <f t="shared" si="13"/>
        <v>0</v>
      </c>
      <c r="V105" s="16">
        <f t="shared" si="14"/>
        <v>2314920</v>
      </c>
    </row>
    <row r="106" spans="1:22">
      <c r="A106" s="4">
        <v>104</v>
      </c>
      <c r="B106" s="4" t="s">
        <v>120</v>
      </c>
      <c r="C106" s="2" t="s">
        <v>955</v>
      </c>
      <c r="D106" s="3">
        <v>0</v>
      </c>
      <c r="E106" s="3">
        <v>33093</v>
      </c>
      <c r="F106" s="3">
        <v>0</v>
      </c>
      <c r="G106" s="3">
        <v>10043</v>
      </c>
      <c r="H106" s="3">
        <v>16683</v>
      </c>
      <c r="I106" s="4" t="s">
        <v>1013</v>
      </c>
      <c r="J106" s="4">
        <f>+(D106*50)+(E106*50-F106*23)+(G106*25+H106*25)</f>
        <v>2322800</v>
      </c>
      <c r="K106" s="16">
        <v>499280</v>
      </c>
      <c r="L106" s="16">
        <v>0</v>
      </c>
      <c r="M106" s="16">
        <f t="shared" si="10"/>
        <v>0</v>
      </c>
      <c r="N106" s="16">
        <f t="shared" si="11"/>
        <v>0</v>
      </c>
      <c r="O106" s="16">
        <f t="shared" si="12"/>
        <v>1823520</v>
      </c>
      <c r="P106" s="16">
        <v>0</v>
      </c>
      <c r="Q106" s="16">
        <v>208050</v>
      </c>
      <c r="R106" s="16">
        <v>208050</v>
      </c>
      <c r="S106" s="16">
        <f t="shared" si="15"/>
        <v>208050</v>
      </c>
      <c r="T106" s="16">
        <f t="shared" si="16"/>
        <v>208050</v>
      </c>
      <c r="U106" s="16">
        <f t="shared" si="13"/>
        <v>0</v>
      </c>
      <c r="V106" s="16">
        <f t="shared" si="14"/>
        <v>1615470</v>
      </c>
    </row>
    <row r="107" spans="1:22">
      <c r="A107" s="4">
        <v>105</v>
      </c>
      <c r="B107" s="4" t="s">
        <v>145</v>
      </c>
      <c r="C107" s="2" t="s">
        <v>979</v>
      </c>
      <c r="D107" s="3">
        <v>0</v>
      </c>
      <c r="E107" s="3">
        <v>844</v>
      </c>
      <c r="F107" s="3">
        <v>844</v>
      </c>
      <c r="G107" s="3">
        <v>0</v>
      </c>
      <c r="H107" s="3">
        <v>0</v>
      </c>
      <c r="I107" s="4" t="s">
        <v>1013</v>
      </c>
      <c r="J107" s="4">
        <f>+(D107*50)+(E107*50-F107*23)+(G107*25+H107*25)</f>
        <v>22788</v>
      </c>
      <c r="K107" s="16">
        <v>8720</v>
      </c>
      <c r="L107" s="16">
        <v>0</v>
      </c>
      <c r="M107" s="16">
        <f t="shared" si="10"/>
        <v>0</v>
      </c>
      <c r="N107" s="16">
        <f t="shared" si="11"/>
        <v>0</v>
      </c>
      <c r="O107" s="16">
        <f t="shared" si="12"/>
        <v>14068</v>
      </c>
      <c r="P107" s="16">
        <v>0</v>
      </c>
      <c r="Q107" s="16">
        <v>450</v>
      </c>
      <c r="R107" s="16">
        <v>450</v>
      </c>
      <c r="S107" s="16">
        <f t="shared" si="15"/>
        <v>450</v>
      </c>
      <c r="T107" s="16">
        <f t="shared" si="16"/>
        <v>450</v>
      </c>
      <c r="U107" s="16">
        <f t="shared" si="13"/>
        <v>0</v>
      </c>
      <c r="V107" s="16">
        <f t="shared" si="14"/>
        <v>13618</v>
      </c>
    </row>
    <row r="108" spans="1:22">
      <c r="A108" s="4">
        <v>106</v>
      </c>
      <c r="B108" s="4" t="s">
        <v>14</v>
      </c>
      <c r="C108" s="2" t="s">
        <v>504</v>
      </c>
      <c r="D108" s="3">
        <v>0</v>
      </c>
      <c r="E108" s="3">
        <v>184</v>
      </c>
      <c r="F108" s="3">
        <v>0</v>
      </c>
      <c r="G108" s="3">
        <v>2</v>
      </c>
      <c r="H108" s="3">
        <v>33</v>
      </c>
      <c r="I108" s="4" t="s">
        <v>994</v>
      </c>
      <c r="J108" s="4">
        <f>+(D108*50)+(E108*100-F108*73)+(G108*100+H108*100)</f>
        <v>21900</v>
      </c>
      <c r="K108" s="16">
        <v>5840</v>
      </c>
      <c r="L108" s="16">
        <v>0</v>
      </c>
      <c r="M108" s="16">
        <f t="shared" si="10"/>
        <v>0</v>
      </c>
      <c r="N108" s="16">
        <f t="shared" si="11"/>
        <v>0</v>
      </c>
      <c r="O108" s="16">
        <f t="shared" si="12"/>
        <v>16060</v>
      </c>
      <c r="P108" s="16">
        <v>0</v>
      </c>
      <c r="Q108" s="16">
        <v>20725</v>
      </c>
      <c r="R108" s="16">
        <v>2190</v>
      </c>
      <c r="S108" s="16">
        <f t="shared" si="15"/>
        <v>2190</v>
      </c>
      <c r="T108" s="16">
        <f t="shared" si="16"/>
        <v>2190</v>
      </c>
      <c r="U108" s="16">
        <f t="shared" si="13"/>
        <v>0</v>
      </c>
      <c r="V108" s="16">
        <f t="shared" si="14"/>
        <v>13870</v>
      </c>
    </row>
    <row r="109" spans="1:22">
      <c r="A109" s="4">
        <v>107</v>
      </c>
      <c r="B109" s="4" t="s">
        <v>78</v>
      </c>
      <c r="C109" s="2" t="s">
        <v>655</v>
      </c>
      <c r="D109" s="3">
        <v>0</v>
      </c>
      <c r="E109" s="3">
        <v>4176</v>
      </c>
      <c r="F109" s="3">
        <v>0</v>
      </c>
      <c r="G109" s="3">
        <v>2285</v>
      </c>
      <c r="H109" s="3">
        <v>3887</v>
      </c>
      <c r="I109" s="4" t="s">
        <v>994</v>
      </c>
      <c r="J109" s="4">
        <f>+(D109*50)+(E109*100-F109*73)+(G109*100+H109*100)</f>
        <v>1034800</v>
      </c>
      <c r="K109" s="16">
        <v>136080</v>
      </c>
      <c r="L109" s="16">
        <v>0</v>
      </c>
      <c r="M109" s="16">
        <f t="shared" si="10"/>
        <v>0</v>
      </c>
      <c r="N109" s="16">
        <f t="shared" si="11"/>
        <v>0</v>
      </c>
      <c r="O109" s="16">
        <f t="shared" si="12"/>
        <v>898720</v>
      </c>
      <c r="P109" s="16">
        <v>0</v>
      </c>
      <c r="Q109" s="16">
        <v>40125</v>
      </c>
      <c r="R109" s="16">
        <v>40125</v>
      </c>
      <c r="S109" s="16">
        <f t="shared" si="15"/>
        <v>40125</v>
      </c>
      <c r="T109" s="16">
        <f t="shared" si="16"/>
        <v>40125</v>
      </c>
      <c r="U109" s="16">
        <f t="shared" si="13"/>
        <v>0</v>
      </c>
      <c r="V109" s="16">
        <f t="shared" si="14"/>
        <v>858595</v>
      </c>
    </row>
    <row r="110" spans="1:22">
      <c r="A110" s="4">
        <v>108</v>
      </c>
      <c r="B110" s="4" t="s">
        <v>79</v>
      </c>
      <c r="C110" s="2" t="s">
        <v>656</v>
      </c>
      <c r="D110" s="3">
        <v>0</v>
      </c>
      <c r="E110" s="3">
        <v>2584</v>
      </c>
      <c r="F110" s="3">
        <v>0</v>
      </c>
      <c r="G110" s="3">
        <v>351</v>
      </c>
      <c r="H110" s="3">
        <v>1029</v>
      </c>
      <c r="I110" s="4" t="s">
        <v>1013</v>
      </c>
      <c r="J110" s="4">
        <f t="shared" ref="J110:J118" si="20">+(D110*50)+(E110*50-F110*23)+(G110*25+H110*25)</f>
        <v>163700</v>
      </c>
      <c r="K110" s="16">
        <v>47320</v>
      </c>
      <c r="L110" s="16">
        <v>0</v>
      </c>
      <c r="M110" s="16">
        <f t="shared" si="10"/>
        <v>0</v>
      </c>
      <c r="N110" s="16">
        <f t="shared" si="11"/>
        <v>0</v>
      </c>
      <c r="O110" s="16">
        <f t="shared" si="12"/>
        <v>116380</v>
      </c>
      <c r="P110" s="16">
        <v>0</v>
      </c>
      <c r="Q110" s="16">
        <v>176150</v>
      </c>
      <c r="R110" s="16">
        <v>16370</v>
      </c>
      <c r="S110" s="16">
        <f t="shared" si="15"/>
        <v>16370</v>
      </c>
      <c r="T110" s="16">
        <f t="shared" si="16"/>
        <v>16370</v>
      </c>
      <c r="U110" s="16">
        <f t="shared" si="13"/>
        <v>0</v>
      </c>
      <c r="V110" s="16">
        <f t="shared" si="14"/>
        <v>100010</v>
      </c>
    </row>
    <row r="111" spans="1:22">
      <c r="A111" s="4">
        <v>109</v>
      </c>
      <c r="B111" s="4" t="s">
        <v>67</v>
      </c>
      <c r="C111" s="2" t="s">
        <v>638</v>
      </c>
      <c r="D111" s="3">
        <v>0</v>
      </c>
      <c r="E111" s="3">
        <v>6377</v>
      </c>
      <c r="F111" s="3">
        <v>0</v>
      </c>
      <c r="G111" s="3">
        <v>1042</v>
      </c>
      <c r="H111" s="3">
        <v>2449</v>
      </c>
      <c r="I111" s="4" t="s">
        <v>1013</v>
      </c>
      <c r="J111" s="4">
        <f t="shared" si="20"/>
        <v>406125</v>
      </c>
      <c r="K111" s="16">
        <v>102760</v>
      </c>
      <c r="L111" s="16">
        <v>0</v>
      </c>
      <c r="M111" s="16">
        <f t="shared" si="10"/>
        <v>0</v>
      </c>
      <c r="N111" s="16">
        <f t="shared" si="11"/>
        <v>0</v>
      </c>
      <c r="O111" s="16">
        <f t="shared" si="12"/>
        <v>303365</v>
      </c>
      <c r="P111" s="16">
        <v>0</v>
      </c>
      <c r="Q111" s="16">
        <v>138975</v>
      </c>
      <c r="R111" s="16">
        <v>40613</v>
      </c>
      <c r="S111" s="16">
        <f t="shared" si="15"/>
        <v>40613</v>
      </c>
      <c r="T111" s="16">
        <f t="shared" si="16"/>
        <v>40613</v>
      </c>
      <c r="U111" s="16">
        <f t="shared" si="13"/>
        <v>0</v>
      </c>
      <c r="V111" s="16">
        <f t="shared" si="14"/>
        <v>262752</v>
      </c>
    </row>
    <row r="112" spans="1:22">
      <c r="A112" s="4">
        <v>110</v>
      </c>
      <c r="B112" s="4" t="s">
        <v>68</v>
      </c>
      <c r="C112" s="2" t="s">
        <v>640</v>
      </c>
      <c r="D112" s="3">
        <v>0</v>
      </c>
      <c r="E112" s="3">
        <v>1356</v>
      </c>
      <c r="F112" s="3">
        <v>0</v>
      </c>
      <c r="G112" s="3">
        <v>261</v>
      </c>
      <c r="H112" s="3">
        <v>874</v>
      </c>
      <c r="I112" s="4" t="s">
        <v>1013</v>
      </c>
      <c r="J112" s="4">
        <f t="shared" si="20"/>
        <v>96175</v>
      </c>
      <c r="K112" s="16">
        <v>26760</v>
      </c>
      <c r="L112" s="16">
        <v>0</v>
      </c>
      <c r="M112" s="16">
        <f t="shared" si="10"/>
        <v>0</v>
      </c>
      <c r="N112" s="16">
        <f t="shared" si="11"/>
        <v>0</v>
      </c>
      <c r="O112" s="16">
        <f t="shared" si="12"/>
        <v>69415</v>
      </c>
      <c r="P112" s="16">
        <v>0</v>
      </c>
      <c r="Q112" s="16">
        <v>2225</v>
      </c>
      <c r="R112" s="16">
        <v>2225</v>
      </c>
      <c r="S112" s="16">
        <f t="shared" si="15"/>
        <v>2225</v>
      </c>
      <c r="T112" s="16">
        <f t="shared" si="16"/>
        <v>2225</v>
      </c>
      <c r="U112" s="16">
        <f t="shared" si="13"/>
        <v>0</v>
      </c>
      <c r="V112" s="16">
        <f t="shared" si="14"/>
        <v>67190</v>
      </c>
    </row>
    <row r="113" spans="1:22">
      <c r="A113" s="4">
        <v>111</v>
      </c>
      <c r="B113" s="4" t="s">
        <v>121</v>
      </c>
      <c r="C113" s="2" t="s">
        <v>786</v>
      </c>
      <c r="D113" s="3">
        <v>0</v>
      </c>
      <c r="E113" s="3">
        <v>44922</v>
      </c>
      <c r="F113" s="3">
        <v>0</v>
      </c>
      <c r="G113" s="3">
        <v>16226</v>
      </c>
      <c r="H113" s="3">
        <v>32909</v>
      </c>
      <c r="I113" s="4" t="s">
        <v>1013</v>
      </c>
      <c r="J113" s="4">
        <f t="shared" si="20"/>
        <v>3474475</v>
      </c>
      <c r="K113" s="16">
        <v>676920</v>
      </c>
      <c r="L113" s="16">
        <v>0</v>
      </c>
      <c r="M113" s="16">
        <f t="shared" si="10"/>
        <v>0</v>
      </c>
      <c r="N113" s="16">
        <f t="shared" si="11"/>
        <v>0</v>
      </c>
      <c r="O113" s="16">
        <f t="shared" si="12"/>
        <v>2797555</v>
      </c>
      <c r="P113" s="16">
        <v>0</v>
      </c>
      <c r="Q113" s="16">
        <v>2466625</v>
      </c>
      <c r="R113" s="16">
        <v>347448</v>
      </c>
      <c r="S113" s="16">
        <f t="shared" si="15"/>
        <v>347448</v>
      </c>
      <c r="T113" s="16">
        <f t="shared" si="16"/>
        <v>347448</v>
      </c>
      <c r="U113" s="16">
        <f t="shared" si="13"/>
        <v>0</v>
      </c>
      <c r="V113" s="16">
        <f t="shared" si="14"/>
        <v>2450107</v>
      </c>
    </row>
    <row r="114" spans="1:22">
      <c r="A114" s="4">
        <v>112</v>
      </c>
      <c r="B114" s="4">
        <v>954</v>
      </c>
      <c r="C114" s="2" t="s">
        <v>1021</v>
      </c>
      <c r="D114" s="3">
        <v>0</v>
      </c>
      <c r="E114" s="3">
        <v>0</v>
      </c>
      <c r="F114" s="3">
        <v>0</v>
      </c>
      <c r="G114" s="3">
        <v>0</v>
      </c>
      <c r="H114" s="3">
        <v>0</v>
      </c>
      <c r="I114" s="4" t="s">
        <v>1013</v>
      </c>
      <c r="J114" s="4">
        <f t="shared" si="20"/>
        <v>0</v>
      </c>
      <c r="K114" s="16">
        <v>0</v>
      </c>
      <c r="L114" s="16">
        <v>3052</v>
      </c>
      <c r="M114" s="16">
        <f t="shared" si="10"/>
        <v>0</v>
      </c>
      <c r="N114" s="16">
        <f t="shared" si="11"/>
        <v>3052</v>
      </c>
      <c r="O114" s="16">
        <f t="shared" si="12"/>
        <v>0</v>
      </c>
      <c r="P114" s="16">
        <v>1168870</v>
      </c>
      <c r="Q114" s="16">
        <v>0</v>
      </c>
      <c r="R114" s="16">
        <v>0</v>
      </c>
      <c r="S114" s="16">
        <f t="shared" si="15"/>
        <v>1168870</v>
      </c>
      <c r="T114" s="16">
        <f t="shared" si="16"/>
        <v>0</v>
      </c>
      <c r="U114" s="16">
        <f t="shared" si="13"/>
        <v>1168870</v>
      </c>
      <c r="V114" s="16">
        <f t="shared" si="14"/>
        <v>0</v>
      </c>
    </row>
    <row r="115" spans="1:22">
      <c r="A115" s="4">
        <v>113</v>
      </c>
      <c r="B115" s="4" t="s">
        <v>117</v>
      </c>
      <c r="C115" s="2" t="s">
        <v>780</v>
      </c>
      <c r="D115" s="3">
        <v>0</v>
      </c>
      <c r="E115" s="3">
        <v>54</v>
      </c>
      <c r="F115" s="3">
        <v>0</v>
      </c>
      <c r="G115" s="3">
        <v>0</v>
      </c>
      <c r="H115" s="3">
        <v>2</v>
      </c>
      <c r="I115" s="4" t="s">
        <v>1013</v>
      </c>
      <c r="J115" s="4">
        <f t="shared" si="20"/>
        <v>2750</v>
      </c>
      <c r="K115" s="16">
        <v>0</v>
      </c>
      <c r="L115" s="16">
        <v>0</v>
      </c>
      <c r="M115" s="16">
        <f t="shared" si="10"/>
        <v>0</v>
      </c>
      <c r="N115" s="16">
        <f t="shared" si="11"/>
        <v>0</v>
      </c>
      <c r="O115" s="16">
        <f t="shared" si="12"/>
        <v>2750</v>
      </c>
      <c r="P115" s="16">
        <v>0</v>
      </c>
      <c r="Q115" s="16">
        <v>0</v>
      </c>
      <c r="R115" s="16">
        <v>0</v>
      </c>
      <c r="S115" s="16">
        <f t="shared" si="15"/>
        <v>0</v>
      </c>
      <c r="T115" s="16">
        <f t="shared" si="16"/>
        <v>0</v>
      </c>
      <c r="U115" s="16">
        <f t="shared" si="13"/>
        <v>0</v>
      </c>
      <c r="V115" s="16">
        <f t="shared" si="14"/>
        <v>2750</v>
      </c>
    </row>
    <row r="116" spans="1:22">
      <c r="A116" s="4">
        <v>114</v>
      </c>
      <c r="B116" s="4" t="s">
        <v>33</v>
      </c>
      <c r="C116" s="2" t="s">
        <v>557</v>
      </c>
      <c r="D116" s="3">
        <v>0</v>
      </c>
      <c r="E116" s="3">
        <v>43992</v>
      </c>
      <c r="F116" s="3">
        <v>0</v>
      </c>
      <c r="G116" s="3">
        <v>1693</v>
      </c>
      <c r="H116" s="3">
        <v>32993</v>
      </c>
      <c r="I116" s="4" t="s">
        <v>1013</v>
      </c>
      <c r="J116" s="4">
        <f t="shared" si="20"/>
        <v>3066750</v>
      </c>
      <c r="K116" s="16">
        <v>685560</v>
      </c>
      <c r="L116" s="16">
        <v>0</v>
      </c>
      <c r="M116" s="16">
        <f t="shared" si="10"/>
        <v>0</v>
      </c>
      <c r="N116" s="16">
        <f t="shared" si="11"/>
        <v>0</v>
      </c>
      <c r="O116" s="16">
        <f t="shared" si="12"/>
        <v>2381190</v>
      </c>
      <c r="P116" s="16">
        <v>0</v>
      </c>
      <c r="Q116" s="16">
        <v>1302850</v>
      </c>
      <c r="R116" s="16">
        <v>306675</v>
      </c>
      <c r="S116" s="16">
        <f t="shared" si="15"/>
        <v>306675</v>
      </c>
      <c r="T116" s="16">
        <f t="shared" si="16"/>
        <v>306675</v>
      </c>
      <c r="U116" s="16">
        <f t="shared" si="13"/>
        <v>0</v>
      </c>
      <c r="V116" s="16">
        <f t="shared" si="14"/>
        <v>2074515</v>
      </c>
    </row>
    <row r="117" spans="1:22">
      <c r="A117" s="4">
        <v>115</v>
      </c>
      <c r="B117" s="18" t="s">
        <v>1128</v>
      </c>
      <c r="C117" s="2" t="s">
        <v>1129</v>
      </c>
      <c r="D117" s="3">
        <v>0</v>
      </c>
      <c r="E117" s="3">
        <v>0</v>
      </c>
      <c r="F117" s="3">
        <v>0</v>
      </c>
      <c r="G117" s="3">
        <v>0</v>
      </c>
      <c r="H117" s="3">
        <v>0</v>
      </c>
      <c r="I117" s="4" t="s">
        <v>1013</v>
      </c>
      <c r="J117" s="4">
        <f t="shared" si="20"/>
        <v>0</v>
      </c>
      <c r="K117" s="16">
        <v>0</v>
      </c>
      <c r="L117" s="16">
        <v>0</v>
      </c>
      <c r="M117" s="16">
        <v>0</v>
      </c>
      <c r="N117" s="16">
        <v>0</v>
      </c>
      <c r="O117" s="16">
        <f t="shared" si="12"/>
        <v>0</v>
      </c>
      <c r="P117" s="16">
        <v>606175</v>
      </c>
      <c r="Q117" s="16">
        <v>0</v>
      </c>
      <c r="R117" s="16">
        <v>0</v>
      </c>
      <c r="S117" s="16">
        <f t="shared" si="15"/>
        <v>606175</v>
      </c>
      <c r="T117" s="16">
        <f t="shared" si="16"/>
        <v>0</v>
      </c>
      <c r="U117" s="16">
        <f t="shared" si="13"/>
        <v>606175</v>
      </c>
      <c r="V117" s="16">
        <f t="shared" si="14"/>
        <v>0</v>
      </c>
    </row>
    <row r="118" spans="1:22">
      <c r="A118" s="4">
        <v>116</v>
      </c>
      <c r="B118" s="4" t="s">
        <v>91</v>
      </c>
      <c r="C118" s="2" t="s">
        <v>678</v>
      </c>
      <c r="D118" s="3">
        <v>0</v>
      </c>
      <c r="E118" s="3">
        <v>17201</v>
      </c>
      <c r="F118" s="3">
        <v>0</v>
      </c>
      <c r="G118" s="3">
        <v>587</v>
      </c>
      <c r="H118" s="3">
        <v>1867</v>
      </c>
      <c r="I118" s="4" t="s">
        <v>1013</v>
      </c>
      <c r="J118" s="4">
        <f t="shared" si="20"/>
        <v>921400</v>
      </c>
      <c r="K118" s="16">
        <v>266360</v>
      </c>
      <c r="L118" s="16">
        <v>0</v>
      </c>
      <c r="M118" s="16">
        <f t="shared" si="10"/>
        <v>0</v>
      </c>
      <c r="N118" s="16">
        <f t="shared" si="11"/>
        <v>0</v>
      </c>
      <c r="O118" s="16">
        <f t="shared" si="12"/>
        <v>655040</v>
      </c>
      <c r="P118" s="16">
        <v>0</v>
      </c>
      <c r="Q118" s="16">
        <v>700350</v>
      </c>
      <c r="R118" s="16">
        <v>92140</v>
      </c>
      <c r="S118" s="16">
        <f t="shared" si="15"/>
        <v>92140</v>
      </c>
      <c r="T118" s="16">
        <f t="shared" si="16"/>
        <v>92140</v>
      </c>
      <c r="U118" s="16">
        <f t="shared" si="13"/>
        <v>0</v>
      </c>
      <c r="V118" s="16">
        <f t="shared" si="14"/>
        <v>562900</v>
      </c>
    </row>
    <row r="119" spans="1:22">
      <c r="A119" s="4">
        <v>117</v>
      </c>
      <c r="B119" s="4" t="s">
        <v>99</v>
      </c>
      <c r="C119" s="2" t="s">
        <v>724</v>
      </c>
      <c r="D119" s="3">
        <v>0</v>
      </c>
      <c r="E119" s="3">
        <v>4337</v>
      </c>
      <c r="F119" s="3">
        <v>0</v>
      </c>
      <c r="G119" s="3">
        <v>634</v>
      </c>
      <c r="H119" s="3">
        <v>1289</v>
      </c>
      <c r="I119" s="4" t="s">
        <v>994</v>
      </c>
      <c r="J119" s="4">
        <f>+(D119*50)+(E119*100-F119*73)+(G119*100+H119*100)</f>
        <v>626000</v>
      </c>
      <c r="K119" s="16">
        <v>150160</v>
      </c>
      <c r="L119" s="16">
        <v>0</v>
      </c>
      <c r="M119" s="16">
        <f t="shared" si="10"/>
        <v>0</v>
      </c>
      <c r="N119" s="16">
        <f t="shared" si="11"/>
        <v>0</v>
      </c>
      <c r="O119" s="16">
        <f t="shared" si="12"/>
        <v>475840</v>
      </c>
      <c r="P119" s="16">
        <v>0</v>
      </c>
      <c r="Q119" s="16">
        <v>49025</v>
      </c>
      <c r="R119" s="16">
        <v>49025</v>
      </c>
      <c r="S119" s="16">
        <f t="shared" si="15"/>
        <v>49025</v>
      </c>
      <c r="T119" s="16">
        <f t="shared" si="16"/>
        <v>49025</v>
      </c>
      <c r="U119" s="16">
        <f t="shared" si="13"/>
        <v>0</v>
      </c>
      <c r="V119" s="16">
        <f t="shared" si="14"/>
        <v>426815</v>
      </c>
    </row>
    <row r="120" spans="1:22">
      <c r="A120" s="4">
        <v>118</v>
      </c>
      <c r="B120" s="4" t="s">
        <v>92</v>
      </c>
      <c r="C120" s="2" t="s">
        <v>680</v>
      </c>
      <c r="D120" s="3">
        <v>0</v>
      </c>
      <c r="E120" s="3">
        <v>71708</v>
      </c>
      <c r="F120" s="3">
        <v>0</v>
      </c>
      <c r="G120" s="3">
        <v>3609</v>
      </c>
      <c r="H120" s="3">
        <v>9367</v>
      </c>
      <c r="I120" s="4" t="s">
        <v>1013</v>
      </c>
      <c r="J120" s="4">
        <f>+(D120*50)+(E120*50-F120*23)+(G120*25+H120*25)</f>
        <v>3909800</v>
      </c>
      <c r="K120" s="16">
        <v>1146560</v>
      </c>
      <c r="L120" s="16">
        <v>0</v>
      </c>
      <c r="M120" s="16">
        <f t="shared" si="10"/>
        <v>0</v>
      </c>
      <c r="N120" s="16">
        <f t="shared" si="11"/>
        <v>0</v>
      </c>
      <c r="O120" s="16">
        <f t="shared" si="12"/>
        <v>2763240</v>
      </c>
      <c r="P120" s="16">
        <v>0</v>
      </c>
      <c r="Q120" s="16">
        <v>2314350</v>
      </c>
      <c r="R120" s="16">
        <v>390980</v>
      </c>
      <c r="S120" s="16">
        <f t="shared" si="15"/>
        <v>390980</v>
      </c>
      <c r="T120" s="16">
        <f t="shared" si="16"/>
        <v>390980</v>
      </c>
      <c r="U120" s="16">
        <f t="shared" si="13"/>
        <v>0</v>
      </c>
      <c r="V120" s="16">
        <f t="shared" si="14"/>
        <v>2372260</v>
      </c>
    </row>
    <row r="121" spans="1:22">
      <c r="A121" s="4">
        <v>119</v>
      </c>
      <c r="B121" s="4" t="s">
        <v>81</v>
      </c>
      <c r="C121" s="2" t="s">
        <v>660</v>
      </c>
      <c r="D121" s="3">
        <v>0</v>
      </c>
      <c r="E121" s="3">
        <v>993</v>
      </c>
      <c r="F121" s="3">
        <v>0</v>
      </c>
      <c r="G121" s="3">
        <v>94</v>
      </c>
      <c r="H121" s="3">
        <v>333</v>
      </c>
      <c r="I121" s="4" t="s">
        <v>994</v>
      </c>
      <c r="J121" s="4">
        <f>+(D121*50)+(E121*100-F121*73)+(G121*100+H121*100)</f>
        <v>142000</v>
      </c>
      <c r="K121" s="16">
        <v>29840</v>
      </c>
      <c r="L121" s="16">
        <v>0</v>
      </c>
      <c r="M121" s="16">
        <f t="shared" si="10"/>
        <v>0</v>
      </c>
      <c r="N121" s="16">
        <f t="shared" si="11"/>
        <v>0</v>
      </c>
      <c r="O121" s="16">
        <f t="shared" si="12"/>
        <v>112160</v>
      </c>
      <c r="P121" s="16">
        <v>0</v>
      </c>
      <c r="Q121" s="16">
        <v>23175</v>
      </c>
      <c r="R121" s="16">
        <v>14200</v>
      </c>
      <c r="S121" s="16">
        <f t="shared" si="15"/>
        <v>14200</v>
      </c>
      <c r="T121" s="16">
        <f t="shared" si="16"/>
        <v>14200</v>
      </c>
      <c r="U121" s="16">
        <f t="shared" si="13"/>
        <v>0</v>
      </c>
      <c r="V121" s="16">
        <f t="shared" si="14"/>
        <v>97960</v>
      </c>
    </row>
    <row r="122" spans="1:22">
      <c r="A122" s="4">
        <v>120</v>
      </c>
      <c r="B122" s="4" t="s">
        <v>21</v>
      </c>
      <c r="C122" s="2" t="s">
        <v>537</v>
      </c>
      <c r="D122" s="3">
        <v>0</v>
      </c>
      <c r="E122" s="3">
        <v>4759</v>
      </c>
      <c r="F122" s="3">
        <v>0</v>
      </c>
      <c r="G122" s="3">
        <v>1293</v>
      </c>
      <c r="H122" s="3">
        <v>1644</v>
      </c>
      <c r="I122" s="4" t="s">
        <v>994</v>
      </c>
      <c r="J122" s="4">
        <f>+(D122*50)+(E122*100-F122*73)+(G122*100+H122*100)</f>
        <v>769600</v>
      </c>
      <c r="K122" s="16">
        <v>145840</v>
      </c>
      <c r="L122" s="16">
        <v>0</v>
      </c>
      <c r="M122" s="16">
        <f t="shared" si="10"/>
        <v>0</v>
      </c>
      <c r="N122" s="16">
        <f t="shared" si="11"/>
        <v>0</v>
      </c>
      <c r="O122" s="16">
        <f t="shared" si="12"/>
        <v>623760</v>
      </c>
      <c r="P122" s="16">
        <v>0</v>
      </c>
      <c r="Q122" s="16">
        <v>15525</v>
      </c>
      <c r="R122" s="16">
        <v>15525</v>
      </c>
      <c r="S122" s="16">
        <f t="shared" si="15"/>
        <v>15525</v>
      </c>
      <c r="T122" s="16">
        <f t="shared" si="16"/>
        <v>15525</v>
      </c>
      <c r="U122" s="16">
        <f t="shared" si="13"/>
        <v>0</v>
      </c>
      <c r="V122" s="16">
        <f t="shared" si="14"/>
        <v>608235</v>
      </c>
    </row>
    <row r="123" spans="1:22">
      <c r="A123" s="4">
        <v>121</v>
      </c>
      <c r="B123" s="4" t="s">
        <v>55</v>
      </c>
      <c r="C123" s="2" t="s">
        <v>599</v>
      </c>
      <c r="D123" s="3">
        <v>0</v>
      </c>
      <c r="E123" s="3">
        <v>132787</v>
      </c>
      <c r="F123" s="3">
        <v>0</v>
      </c>
      <c r="G123" s="3">
        <v>4882</v>
      </c>
      <c r="H123" s="3">
        <v>9382</v>
      </c>
      <c r="I123" s="4" t="s">
        <v>1013</v>
      </c>
      <c r="J123" s="4">
        <f>+(D123*50)+(E123*50-F123*23)+(G123*25+H123*25)</f>
        <v>6995950</v>
      </c>
      <c r="K123" s="16">
        <v>2048120</v>
      </c>
      <c r="L123" s="16">
        <v>0</v>
      </c>
      <c r="M123" s="16">
        <f t="shared" si="10"/>
        <v>0</v>
      </c>
      <c r="N123" s="16">
        <f t="shared" si="11"/>
        <v>0</v>
      </c>
      <c r="O123" s="16">
        <f t="shared" si="12"/>
        <v>4947830</v>
      </c>
      <c r="P123" s="16">
        <v>0</v>
      </c>
      <c r="Q123" s="16">
        <v>2755100</v>
      </c>
      <c r="R123" s="16">
        <v>699595</v>
      </c>
      <c r="S123" s="16">
        <f t="shared" si="15"/>
        <v>699595</v>
      </c>
      <c r="T123" s="16">
        <f t="shared" si="16"/>
        <v>699595</v>
      </c>
      <c r="U123" s="16">
        <f t="shared" si="13"/>
        <v>0</v>
      </c>
      <c r="V123" s="16">
        <f t="shared" si="14"/>
        <v>4248235</v>
      </c>
    </row>
    <row r="124" spans="1:22">
      <c r="A124" s="4">
        <v>122</v>
      </c>
      <c r="B124" s="4" t="s">
        <v>468</v>
      </c>
      <c r="C124" s="2" t="s">
        <v>935</v>
      </c>
      <c r="D124" s="3">
        <v>0</v>
      </c>
      <c r="E124" s="3">
        <v>1703</v>
      </c>
      <c r="F124" s="3">
        <v>0</v>
      </c>
      <c r="G124" s="3">
        <v>180</v>
      </c>
      <c r="H124" s="3">
        <v>10</v>
      </c>
      <c r="I124" s="4" t="s">
        <v>1013</v>
      </c>
      <c r="J124" s="4">
        <f>+(D124*50)+(E124*50-F124*23)+(G124*25+H124*25)</f>
        <v>89900</v>
      </c>
      <c r="K124" s="16">
        <v>27520</v>
      </c>
      <c r="L124" s="16">
        <v>0</v>
      </c>
      <c r="M124" s="16">
        <f t="shared" si="10"/>
        <v>0</v>
      </c>
      <c r="N124" s="16">
        <f t="shared" si="11"/>
        <v>0</v>
      </c>
      <c r="O124" s="16">
        <f t="shared" si="12"/>
        <v>62380</v>
      </c>
      <c r="P124" s="16">
        <v>0</v>
      </c>
      <c r="Q124" s="16">
        <v>600</v>
      </c>
      <c r="R124" s="16">
        <v>600</v>
      </c>
      <c r="S124" s="16">
        <f t="shared" si="15"/>
        <v>600</v>
      </c>
      <c r="T124" s="16">
        <f t="shared" si="16"/>
        <v>600</v>
      </c>
      <c r="U124" s="16">
        <f t="shared" si="13"/>
        <v>0</v>
      </c>
      <c r="V124" s="16">
        <f t="shared" si="14"/>
        <v>61780</v>
      </c>
    </row>
    <row r="125" spans="1:22">
      <c r="A125" s="4">
        <v>123</v>
      </c>
      <c r="B125" s="4" t="s">
        <v>133</v>
      </c>
      <c r="C125" s="2" t="s">
        <v>970</v>
      </c>
      <c r="D125" s="3">
        <v>0</v>
      </c>
      <c r="E125" s="3">
        <v>34279</v>
      </c>
      <c r="F125" s="3">
        <v>0</v>
      </c>
      <c r="G125" s="3">
        <v>353</v>
      </c>
      <c r="H125" s="3">
        <v>1231</v>
      </c>
      <c r="I125" s="4" t="s">
        <v>1013</v>
      </c>
      <c r="J125" s="4">
        <f>+(D125*50)+(E125*50-F125*23)+(G125*25+H125*25)</f>
        <v>1753550</v>
      </c>
      <c r="K125" s="16">
        <v>504720</v>
      </c>
      <c r="L125" s="16">
        <v>0</v>
      </c>
      <c r="M125" s="16">
        <f t="shared" si="10"/>
        <v>0</v>
      </c>
      <c r="N125" s="16">
        <f t="shared" si="11"/>
        <v>0</v>
      </c>
      <c r="O125" s="16">
        <f t="shared" si="12"/>
        <v>1248830</v>
      </c>
      <c r="P125" s="16">
        <v>0</v>
      </c>
      <c r="Q125" s="16">
        <v>487650</v>
      </c>
      <c r="R125" s="16">
        <v>175355</v>
      </c>
      <c r="S125" s="16">
        <f t="shared" si="15"/>
        <v>175355</v>
      </c>
      <c r="T125" s="16">
        <f t="shared" si="16"/>
        <v>175355</v>
      </c>
      <c r="U125" s="16">
        <f t="shared" si="13"/>
        <v>0</v>
      </c>
      <c r="V125" s="16">
        <f t="shared" si="14"/>
        <v>1073475</v>
      </c>
    </row>
    <row r="126" spans="1:22">
      <c r="A126" s="4">
        <v>124</v>
      </c>
      <c r="B126" s="4" t="s">
        <v>134</v>
      </c>
      <c r="C126" s="2" t="s">
        <v>793</v>
      </c>
      <c r="D126" s="3">
        <v>0</v>
      </c>
      <c r="E126" s="3">
        <v>662</v>
      </c>
      <c r="F126" s="3">
        <v>0</v>
      </c>
      <c r="G126" s="3">
        <v>64</v>
      </c>
      <c r="H126" s="3">
        <v>111</v>
      </c>
      <c r="I126" s="4" t="s">
        <v>994</v>
      </c>
      <c r="J126" s="4">
        <f>+(D126*50)+(E126*100-F126*73)+(G126*100+H126*100)</f>
        <v>83700</v>
      </c>
      <c r="K126" s="16">
        <v>19680</v>
      </c>
      <c r="L126" s="16">
        <v>0</v>
      </c>
      <c r="M126" s="16">
        <f t="shared" si="10"/>
        <v>0</v>
      </c>
      <c r="N126" s="16">
        <f t="shared" si="11"/>
        <v>0</v>
      </c>
      <c r="O126" s="16">
        <f t="shared" si="12"/>
        <v>64020</v>
      </c>
      <c r="P126" s="16">
        <v>0</v>
      </c>
      <c r="Q126" s="16">
        <v>1075</v>
      </c>
      <c r="R126" s="16">
        <v>1075</v>
      </c>
      <c r="S126" s="16">
        <f t="shared" si="15"/>
        <v>1075</v>
      </c>
      <c r="T126" s="16">
        <f t="shared" si="16"/>
        <v>1075</v>
      </c>
      <c r="U126" s="16">
        <f t="shared" si="13"/>
        <v>0</v>
      </c>
      <c r="V126" s="16">
        <f t="shared" si="14"/>
        <v>62945</v>
      </c>
    </row>
    <row r="127" spans="1:22">
      <c r="A127" s="4">
        <v>125</v>
      </c>
      <c r="B127" s="4" t="s">
        <v>124</v>
      </c>
      <c r="C127" s="2" t="s">
        <v>959</v>
      </c>
      <c r="D127" s="3">
        <v>0</v>
      </c>
      <c r="E127" s="3">
        <v>33</v>
      </c>
      <c r="F127" s="3">
        <v>33</v>
      </c>
      <c r="G127" s="3">
        <v>0</v>
      </c>
      <c r="H127" s="3">
        <v>0</v>
      </c>
      <c r="I127" s="4" t="s">
        <v>1013</v>
      </c>
      <c r="J127" s="4">
        <f>+(D127*50)+(E127*50-F127*23)+(G127*25+H127*25)</f>
        <v>891</v>
      </c>
      <c r="K127" s="16">
        <v>400</v>
      </c>
      <c r="L127" s="16">
        <v>0</v>
      </c>
      <c r="M127" s="16">
        <f t="shared" si="10"/>
        <v>0</v>
      </c>
      <c r="N127" s="16">
        <f t="shared" si="11"/>
        <v>0</v>
      </c>
      <c r="O127" s="16">
        <f t="shared" si="12"/>
        <v>491</v>
      </c>
      <c r="P127" s="16">
        <v>0</v>
      </c>
      <c r="Q127" s="16">
        <v>50</v>
      </c>
      <c r="R127" s="16">
        <v>50</v>
      </c>
      <c r="S127" s="16">
        <f t="shared" si="15"/>
        <v>50</v>
      </c>
      <c r="T127" s="16">
        <f t="shared" si="16"/>
        <v>50</v>
      </c>
      <c r="U127" s="16">
        <f t="shared" si="13"/>
        <v>0</v>
      </c>
      <c r="V127" s="16">
        <f t="shared" si="14"/>
        <v>441</v>
      </c>
    </row>
    <row r="128" spans="1:22">
      <c r="A128" s="4">
        <v>126</v>
      </c>
      <c r="B128" s="4">
        <v>928</v>
      </c>
      <c r="C128" s="2" t="s">
        <v>1022</v>
      </c>
      <c r="D128" s="3">
        <v>0</v>
      </c>
      <c r="E128" s="3">
        <v>0</v>
      </c>
      <c r="F128" s="3">
        <v>0</v>
      </c>
      <c r="G128" s="3">
        <v>0</v>
      </c>
      <c r="H128" s="3">
        <v>0</v>
      </c>
      <c r="I128" s="4" t="s">
        <v>1013</v>
      </c>
      <c r="J128" s="4">
        <f>+(D128*50)+(E128*50-F128*23)+(G128*25+H128*25)</f>
        <v>0</v>
      </c>
      <c r="K128" s="16">
        <v>0</v>
      </c>
      <c r="L128" s="16">
        <v>13476</v>
      </c>
      <c r="M128" s="16">
        <f t="shared" si="10"/>
        <v>0</v>
      </c>
      <c r="N128" s="16">
        <f t="shared" si="11"/>
        <v>13476</v>
      </c>
      <c r="O128" s="16">
        <f t="shared" si="12"/>
        <v>0</v>
      </c>
      <c r="P128" s="16">
        <v>0</v>
      </c>
      <c r="Q128" s="16">
        <v>0</v>
      </c>
      <c r="R128" s="16">
        <v>0</v>
      </c>
      <c r="S128" s="16">
        <f t="shared" si="15"/>
        <v>0</v>
      </c>
      <c r="T128" s="16">
        <f t="shared" si="16"/>
        <v>0</v>
      </c>
      <c r="U128" s="16">
        <f t="shared" si="13"/>
        <v>0</v>
      </c>
      <c r="V128" s="16">
        <f t="shared" si="14"/>
        <v>0</v>
      </c>
    </row>
    <row r="129" spans="1:22">
      <c r="A129" s="4">
        <v>127</v>
      </c>
      <c r="B129" s="4" t="s">
        <v>82</v>
      </c>
      <c r="C129" s="2" t="s">
        <v>661</v>
      </c>
      <c r="D129" s="3">
        <v>0</v>
      </c>
      <c r="E129" s="3">
        <v>2307</v>
      </c>
      <c r="F129" s="3">
        <v>0</v>
      </c>
      <c r="G129" s="3">
        <v>292</v>
      </c>
      <c r="H129" s="3">
        <v>1481</v>
      </c>
      <c r="I129" s="4" t="s">
        <v>1013</v>
      </c>
      <c r="J129" s="4">
        <f>+(D129*50)+(E129*50-F129*23)+(G129*25+H129*25)</f>
        <v>159675</v>
      </c>
      <c r="K129" s="16">
        <v>37280</v>
      </c>
      <c r="L129" s="16">
        <v>0</v>
      </c>
      <c r="M129" s="16">
        <f t="shared" si="10"/>
        <v>0</v>
      </c>
      <c r="N129" s="16">
        <f t="shared" si="11"/>
        <v>0</v>
      </c>
      <c r="O129" s="16">
        <f t="shared" si="12"/>
        <v>122395</v>
      </c>
      <c r="P129" s="16">
        <v>0</v>
      </c>
      <c r="Q129" s="16">
        <v>36450</v>
      </c>
      <c r="R129" s="16">
        <v>15968</v>
      </c>
      <c r="S129" s="16">
        <f t="shared" si="15"/>
        <v>15968</v>
      </c>
      <c r="T129" s="16">
        <f t="shared" si="16"/>
        <v>15968</v>
      </c>
      <c r="U129" s="16">
        <f t="shared" si="13"/>
        <v>0</v>
      </c>
      <c r="V129" s="16">
        <f t="shared" si="14"/>
        <v>106427</v>
      </c>
    </row>
    <row r="130" spans="1:22">
      <c r="A130" s="4">
        <v>128</v>
      </c>
      <c r="B130" s="4" t="s">
        <v>59</v>
      </c>
      <c r="C130" s="2" t="s">
        <v>621</v>
      </c>
      <c r="D130" s="3">
        <v>0</v>
      </c>
      <c r="E130" s="3">
        <v>2815</v>
      </c>
      <c r="F130" s="3">
        <v>0</v>
      </c>
      <c r="G130" s="3">
        <v>59</v>
      </c>
      <c r="H130" s="3">
        <v>548</v>
      </c>
      <c r="I130" s="4" t="s">
        <v>1013</v>
      </c>
      <c r="J130" s="4">
        <f>+(D130*50)+(E130*50-F130*23)+(G130*25+H130*25)</f>
        <v>155925</v>
      </c>
      <c r="K130" s="16">
        <v>37040</v>
      </c>
      <c r="L130" s="16">
        <v>0</v>
      </c>
      <c r="M130" s="16">
        <f t="shared" si="10"/>
        <v>0</v>
      </c>
      <c r="N130" s="16">
        <f t="shared" si="11"/>
        <v>0</v>
      </c>
      <c r="O130" s="16">
        <f t="shared" si="12"/>
        <v>118885</v>
      </c>
      <c r="P130" s="16">
        <v>0</v>
      </c>
      <c r="Q130" s="16">
        <v>54475</v>
      </c>
      <c r="R130" s="16">
        <v>15593</v>
      </c>
      <c r="S130" s="16">
        <f t="shared" si="15"/>
        <v>15593</v>
      </c>
      <c r="T130" s="16">
        <f t="shared" si="16"/>
        <v>15593</v>
      </c>
      <c r="U130" s="16">
        <f t="shared" si="13"/>
        <v>0</v>
      </c>
      <c r="V130" s="16">
        <f t="shared" si="14"/>
        <v>103292</v>
      </c>
    </row>
    <row r="131" spans="1:22">
      <c r="A131" s="4">
        <v>129</v>
      </c>
      <c r="B131" s="4" t="s">
        <v>93</v>
      </c>
      <c r="C131" s="2" t="s">
        <v>682</v>
      </c>
      <c r="D131" s="3">
        <v>0</v>
      </c>
      <c r="E131" s="3">
        <v>157681</v>
      </c>
      <c r="F131" s="3">
        <v>0</v>
      </c>
      <c r="G131" s="3">
        <v>23178</v>
      </c>
      <c r="H131" s="3">
        <v>45655</v>
      </c>
      <c r="I131" s="4" t="s">
        <v>1013</v>
      </c>
      <c r="J131" s="4">
        <f>+(D131*50)+(E131*50-F131*23)+(G131*25+H131*25)</f>
        <v>9604875</v>
      </c>
      <c r="K131" s="16">
        <v>2563920</v>
      </c>
      <c r="L131" s="16">
        <v>0</v>
      </c>
      <c r="M131" s="16">
        <f t="shared" si="10"/>
        <v>0</v>
      </c>
      <c r="N131" s="16">
        <f t="shared" si="11"/>
        <v>0</v>
      </c>
      <c r="O131" s="16">
        <f t="shared" si="12"/>
        <v>7040955</v>
      </c>
      <c r="P131" s="16">
        <v>0</v>
      </c>
      <c r="Q131" s="16">
        <v>3991300</v>
      </c>
      <c r="R131" s="16">
        <v>960488</v>
      </c>
      <c r="S131" s="16">
        <f t="shared" si="15"/>
        <v>960488</v>
      </c>
      <c r="T131" s="16">
        <f t="shared" si="16"/>
        <v>960488</v>
      </c>
      <c r="U131" s="16">
        <f t="shared" si="13"/>
        <v>0</v>
      </c>
      <c r="V131" s="16">
        <f t="shared" si="14"/>
        <v>6080467</v>
      </c>
    </row>
    <row r="132" spans="1:22">
      <c r="A132" s="4">
        <v>130</v>
      </c>
      <c r="B132" s="4" t="s">
        <v>143</v>
      </c>
      <c r="C132" s="2" t="s">
        <v>817</v>
      </c>
      <c r="D132" s="3">
        <v>0</v>
      </c>
      <c r="E132" s="3">
        <v>6438</v>
      </c>
      <c r="F132" s="3">
        <v>10</v>
      </c>
      <c r="G132" s="3">
        <v>15</v>
      </c>
      <c r="H132" s="3">
        <v>314</v>
      </c>
      <c r="I132" s="4" t="s">
        <v>994</v>
      </c>
      <c r="J132" s="4">
        <f>+(D132*50)+(E132*100-F132*73)+(G132*100+H132*100)</f>
        <v>675970</v>
      </c>
      <c r="K132" s="16">
        <v>190000</v>
      </c>
      <c r="L132" s="16">
        <v>0</v>
      </c>
      <c r="M132" s="16">
        <f t="shared" si="10"/>
        <v>0</v>
      </c>
      <c r="N132" s="16">
        <f t="shared" si="11"/>
        <v>0</v>
      </c>
      <c r="O132" s="16">
        <f t="shared" si="12"/>
        <v>485970</v>
      </c>
      <c r="P132" s="16">
        <v>0</v>
      </c>
      <c r="Q132" s="16">
        <v>175450</v>
      </c>
      <c r="R132" s="16">
        <v>67597</v>
      </c>
      <c r="S132" s="16">
        <f t="shared" si="15"/>
        <v>67597</v>
      </c>
      <c r="T132" s="16">
        <f t="shared" si="16"/>
        <v>67597</v>
      </c>
      <c r="U132" s="16">
        <f t="shared" si="13"/>
        <v>0</v>
      </c>
      <c r="V132" s="16">
        <f t="shared" si="14"/>
        <v>418373</v>
      </c>
    </row>
    <row r="133" spans="1:22">
      <c r="A133" s="4">
        <v>131</v>
      </c>
      <c r="B133" s="4" t="s">
        <v>142</v>
      </c>
      <c r="C133" s="2" t="s">
        <v>815</v>
      </c>
      <c r="D133" s="3">
        <v>0</v>
      </c>
      <c r="E133" s="3">
        <v>1619</v>
      </c>
      <c r="F133" s="3">
        <v>0</v>
      </c>
      <c r="G133" s="3">
        <v>1</v>
      </c>
      <c r="H133" s="3">
        <v>90</v>
      </c>
      <c r="I133" s="4" t="s">
        <v>994</v>
      </c>
      <c r="J133" s="4">
        <f>+(D133*50)+(E133*100-F133*73)+(G133*100+H133*100)</f>
        <v>171000</v>
      </c>
      <c r="K133" s="16">
        <v>44560</v>
      </c>
      <c r="L133" s="16">
        <v>0</v>
      </c>
      <c r="M133" s="16">
        <f t="shared" ref="M133:M151" si="21">IF(L133&gt;0.1*J133,0.1*J133,L133)</f>
        <v>0</v>
      </c>
      <c r="N133" s="16">
        <f t="shared" ref="N133:N151" si="22">+L133-M133</f>
        <v>0</v>
      </c>
      <c r="O133" s="16">
        <f t="shared" ref="O133:O151" si="23">+J133-K133-M133</f>
        <v>126440</v>
      </c>
      <c r="P133" s="16">
        <v>0</v>
      </c>
      <c r="Q133" s="16">
        <v>5075</v>
      </c>
      <c r="R133" s="16">
        <v>5075</v>
      </c>
      <c r="S133" s="16">
        <f t="shared" si="15"/>
        <v>5075</v>
      </c>
      <c r="T133" s="16">
        <f t="shared" si="16"/>
        <v>5075</v>
      </c>
      <c r="U133" s="16">
        <f t="shared" ref="U133:U151" si="24">+S133-T133</f>
        <v>0</v>
      </c>
      <c r="V133" s="16">
        <f t="shared" ref="V133:V151" si="25">+O133-T133</f>
        <v>121365</v>
      </c>
    </row>
    <row r="134" spans="1:22">
      <c r="A134" s="4">
        <v>132</v>
      </c>
      <c r="B134" s="4" t="s">
        <v>97</v>
      </c>
      <c r="C134" s="2" t="s">
        <v>717</v>
      </c>
      <c r="D134" s="3">
        <v>0</v>
      </c>
      <c r="E134" s="3">
        <v>33720</v>
      </c>
      <c r="F134" s="3">
        <v>0</v>
      </c>
      <c r="G134" s="3">
        <v>7259</v>
      </c>
      <c r="H134" s="3">
        <v>13120</v>
      </c>
      <c r="I134" s="4" t="s">
        <v>1013</v>
      </c>
      <c r="J134" s="4">
        <f>+(D134*50)+(E134*50-F134*23)+(G134*25+H134*25)</f>
        <v>2195475</v>
      </c>
      <c r="K134" s="16">
        <v>543960</v>
      </c>
      <c r="L134" s="16">
        <v>0</v>
      </c>
      <c r="M134" s="16">
        <f t="shared" si="21"/>
        <v>0</v>
      </c>
      <c r="N134" s="16">
        <f t="shared" si="22"/>
        <v>0</v>
      </c>
      <c r="O134" s="16">
        <f t="shared" si="23"/>
        <v>1651515</v>
      </c>
      <c r="P134" s="16">
        <v>0</v>
      </c>
      <c r="Q134" s="16">
        <v>727600</v>
      </c>
      <c r="R134" s="16">
        <v>219548</v>
      </c>
      <c r="S134" s="16">
        <f t="shared" si="15"/>
        <v>219548</v>
      </c>
      <c r="T134" s="16">
        <f t="shared" si="16"/>
        <v>219548</v>
      </c>
      <c r="U134" s="16">
        <f t="shared" si="24"/>
        <v>0</v>
      </c>
      <c r="V134" s="16">
        <f t="shared" si="25"/>
        <v>1431967</v>
      </c>
    </row>
    <row r="135" spans="1:22">
      <c r="A135" s="4">
        <v>133</v>
      </c>
      <c r="B135" s="4" t="s">
        <v>57</v>
      </c>
      <c r="C135" s="2" t="s">
        <v>600</v>
      </c>
      <c r="D135" s="3">
        <v>0</v>
      </c>
      <c r="E135" s="3">
        <v>40016</v>
      </c>
      <c r="F135" s="3">
        <v>1198</v>
      </c>
      <c r="G135" s="3">
        <v>2529</v>
      </c>
      <c r="H135" s="3">
        <v>19194</v>
      </c>
      <c r="I135" s="4" t="s">
        <v>994</v>
      </c>
      <c r="J135" s="4">
        <f>+(D135*50)+(E135*100-F135*73)+(G135*100+H135*100)</f>
        <v>6086446</v>
      </c>
      <c r="K135" s="16">
        <v>1153600</v>
      </c>
      <c r="L135" s="16">
        <v>0</v>
      </c>
      <c r="M135" s="16">
        <f t="shared" si="21"/>
        <v>0</v>
      </c>
      <c r="N135" s="16">
        <f t="shared" si="22"/>
        <v>0</v>
      </c>
      <c r="O135" s="16">
        <f t="shared" si="23"/>
        <v>4932846</v>
      </c>
      <c r="P135" s="16">
        <v>0</v>
      </c>
      <c r="Q135" s="16">
        <v>389450</v>
      </c>
      <c r="R135" s="16">
        <v>389450</v>
      </c>
      <c r="S135" s="16">
        <f t="shared" ref="S135:S151" si="26">+P135+R135</f>
        <v>389450</v>
      </c>
      <c r="T135" s="16">
        <f t="shared" ref="T135:T151" si="27">IF(S135&gt;O135,O135,S135)</f>
        <v>389450</v>
      </c>
      <c r="U135" s="16">
        <f t="shared" si="24"/>
        <v>0</v>
      </c>
      <c r="V135" s="16">
        <f t="shared" si="25"/>
        <v>4543396</v>
      </c>
    </row>
    <row r="136" spans="1:22">
      <c r="A136" s="4">
        <v>134</v>
      </c>
      <c r="B136" s="4" t="s">
        <v>83</v>
      </c>
      <c r="C136" s="2" t="s">
        <v>662</v>
      </c>
      <c r="D136" s="3">
        <v>0</v>
      </c>
      <c r="E136" s="3">
        <v>553</v>
      </c>
      <c r="F136" s="3">
        <v>0</v>
      </c>
      <c r="G136" s="3">
        <v>57</v>
      </c>
      <c r="H136" s="3">
        <v>414</v>
      </c>
      <c r="I136" s="4" t="s">
        <v>994</v>
      </c>
      <c r="J136" s="4">
        <f>+(D136*50)+(E136*100-F136*73)+(G136*100+H136*100)</f>
        <v>102400</v>
      </c>
      <c r="K136" s="16">
        <v>19120</v>
      </c>
      <c r="L136" s="16">
        <v>0</v>
      </c>
      <c r="M136" s="16">
        <f t="shared" si="21"/>
        <v>0</v>
      </c>
      <c r="N136" s="16">
        <f t="shared" si="22"/>
        <v>0</v>
      </c>
      <c r="O136" s="16">
        <f t="shared" si="23"/>
        <v>83280</v>
      </c>
      <c r="P136" s="16">
        <v>0</v>
      </c>
      <c r="Q136" s="16">
        <v>1100</v>
      </c>
      <c r="R136" s="16">
        <v>1100</v>
      </c>
      <c r="S136" s="16">
        <f t="shared" si="26"/>
        <v>1100</v>
      </c>
      <c r="T136" s="16">
        <f t="shared" si="27"/>
        <v>1100</v>
      </c>
      <c r="U136" s="16">
        <f t="shared" si="24"/>
        <v>0</v>
      </c>
      <c r="V136" s="16">
        <f t="shared" si="25"/>
        <v>82180</v>
      </c>
    </row>
    <row r="137" spans="1:22">
      <c r="A137" s="4">
        <v>135</v>
      </c>
      <c r="B137" s="4" t="s">
        <v>80</v>
      </c>
      <c r="C137" s="2" t="s">
        <v>658</v>
      </c>
      <c r="D137" s="3">
        <v>0</v>
      </c>
      <c r="E137" s="3">
        <v>1192</v>
      </c>
      <c r="F137" s="3">
        <v>0</v>
      </c>
      <c r="G137" s="3">
        <v>72</v>
      </c>
      <c r="H137" s="3">
        <v>187</v>
      </c>
      <c r="I137" s="4" t="s">
        <v>1013</v>
      </c>
      <c r="J137" s="4">
        <f>+(D137*50)+(E137*50-F137*23)+(G137*25+H137*25)</f>
        <v>66075</v>
      </c>
      <c r="K137" s="16">
        <v>16400</v>
      </c>
      <c r="L137" s="16">
        <v>0</v>
      </c>
      <c r="M137" s="16">
        <f t="shared" si="21"/>
        <v>0</v>
      </c>
      <c r="N137" s="16">
        <f t="shared" si="22"/>
        <v>0</v>
      </c>
      <c r="O137" s="16">
        <f t="shared" si="23"/>
        <v>49675</v>
      </c>
      <c r="P137" s="16">
        <v>0</v>
      </c>
      <c r="Q137" s="16">
        <v>1475</v>
      </c>
      <c r="R137" s="16">
        <v>1475</v>
      </c>
      <c r="S137" s="16">
        <f t="shared" si="26"/>
        <v>1475</v>
      </c>
      <c r="T137" s="16">
        <f t="shared" si="27"/>
        <v>1475</v>
      </c>
      <c r="U137" s="16">
        <f t="shared" si="24"/>
        <v>0</v>
      </c>
      <c r="V137" s="16">
        <f t="shared" si="25"/>
        <v>48200</v>
      </c>
    </row>
    <row r="138" spans="1:22">
      <c r="A138" s="4">
        <v>136</v>
      </c>
      <c r="B138" s="4" t="s">
        <v>65</v>
      </c>
      <c r="C138" s="2" t="s">
        <v>634</v>
      </c>
      <c r="D138" s="3">
        <v>0</v>
      </c>
      <c r="E138" s="3">
        <v>5228</v>
      </c>
      <c r="F138" s="3">
        <v>0</v>
      </c>
      <c r="G138" s="3">
        <v>625</v>
      </c>
      <c r="H138" s="3">
        <v>1967</v>
      </c>
      <c r="I138" s="4" t="s">
        <v>994</v>
      </c>
      <c r="J138" s="4">
        <f>+(D138*50)+(E138*100-F138*73)+(G138*100+H138*100)</f>
        <v>782000</v>
      </c>
      <c r="K138" s="16">
        <v>167280</v>
      </c>
      <c r="L138" s="16">
        <v>0</v>
      </c>
      <c r="M138" s="16">
        <f t="shared" si="21"/>
        <v>0</v>
      </c>
      <c r="N138" s="16">
        <f t="shared" si="22"/>
        <v>0</v>
      </c>
      <c r="O138" s="16">
        <f t="shared" si="23"/>
        <v>614720</v>
      </c>
      <c r="P138" s="16">
        <v>0</v>
      </c>
      <c r="Q138" s="16">
        <v>48250</v>
      </c>
      <c r="R138" s="16">
        <v>48250</v>
      </c>
      <c r="S138" s="16">
        <f t="shared" si="26"/>
        <v>48250</v>
      </c>
      <c r="T138" s="16">
        <f t="shared" si="27"/>
        <v>48250</v>
      </c>
      <c r="U138" s="16">
        <f t="shared" si="24"/>
        <v>0</v>
      </c>
      <c r="V138" s="16">
        <f t="shared" si="25"/>
        <v>566470</v>
      </c>
    </row>
    <row r="139" spans="1:22">
      <c r="A139" s="4">
        <v>137</v>
      </c>
      <c r="B139" s="4" t="s">
        <v>106</v>
      </c>
      <c r="C139" s="2" t="s">
        <v>736</v>
      </c>
      <c r="D139" s="3">
        <v>0</v>
      </c>
      <c r="E139" s="3">
        <v>2201</v>
      </c>
      <c r="F139" s="3">
        <v>0</v>
      </c>
      <c r="G139" s="3">
        <v>132</v>
      </c>
      <c r="H139" s="3">
        <v>297</v>
      </c>
      <c r="I139" s="4" t="s">
        <v>994</v>
      </c>
      <c r="J139" s="4">
        <f>+(D139*50)+(E139*100-F139*73)+(G139*100+H139*100)</f>
        <v>263000</v>
      </c>
      <c r="K139" s="16">
        <v>78720</v>
      </c>
      <c r="L139" s="16">
        <v>0</v>
      </c>
      <c r="M139" s="16">
        <f t="shared" si="21"/>
        <v>0</v>
      </c>
      <c r="N139" s="16">
        <f t="shared" si="22"/>
        <v>0</v>
      </c>
      <c r="O139" s="16">
        <f t="shared" si="23"/>
        <v>184280</v>
      </c>
      <c r="P139" s="16">
        <v>0</v>
      </c>
      <c r="Q139" s="16">
        <v>1725</v>
      </c>
      <c r="R139" s="16">
        <v>1725</v>
      </c>
      <c r="S139" s="16">
        <f t="shared" si="26"/>
        <v>1725</v>
      </c>
      <c r="T139" s="16">
        <f t="shared" si="27"/>
        <v>1725</v>
      </c>
      <c r="U139" s="16">
        <f t="shared" si="24"/>
        <v>0</v>
      </c>
      <c r="V139" s="16">
        <f t="shared" si="25"/>
        <v>182555</v>
      </c>
    </row>
    <row r="140" spans="1:22">
      <c r="A140" s="4">
        <v>138</v>
      </c>
      <c r="B140" s="4" t="s">
        <v>95</v>
      </c>
      <c r="C140" s="2" t="s">
        <v>712</v>
      </c>
      <c r="D140" s="3">
        <v>0</v>
      </c>
      <c r="E140" s="3">
        <v>31731</v>
      </c>
      <c r="F140" s="3">
        <v>0</v>
      </c>
      <c r="G140" s="3">
        <v>2367</v>
      </c>
      <c r="H140" s="3">
        <v>6901</v>
      </c>
      <c r="I140" s="4" t="s">
        <v>1013</v>
      </c>
      <c r="J140" s="4">
        <f>+(D140*50)+(E140*50-F140*23)+(G140*25+H140*25)</f>
        <v>1818250</v>
      </c>
      <c r="K140" s="16">
        <v>526840</v>
      </c>
      <c r="L140" s="16">
        <v>0</v>
      </c>
      <c r="M140" s="16">
        <f t="shared" si="21"/>
        <v>0</v>
      </c>
      <c r="N140" s="16">
        <f t="shared" si="22"/>
        <v>0</v>
      </c>
      <c r="O140" s="16">
        <f t="shared" si="23"/>
        <v>1291410</v>
      </c>
      <c r="P140" s="16">
        <v>0</v>
      </c>
      <c r="Q140" s="16">
        <v>678100</v>
      </c>
      <c r="R140" s="16">
        <v>181825</v>
      </c>
      <c r="S140" s="16">
        <f t="shared" si="26"/>
        <v>181825</v>
      </c>
      <c r="T140" s="16">
        <f t="shared" si="27"/>
        <v>181825</v>
      </c>
      <c r="U140" s="16">
        <f t="shared" si="24"/>
        <v>0</v>
      </c>
      <c r="V140" s="16">
        <f t="shared" si="25"/>
        <v>1109585</v>
      </c>
    </row>
    <row r="141" spans="1:22">
      <c r="A141" s="4">
        <v>139</v>
      </c>
      <c r="B141" s="4" t="s">
        <v>94</v>
      </c>
      <c r="C141" s="2" t="s">
        <v>709</v>
      </c>
      <c r="D141" s="3">
        <v>0</v>
      </c>
      <c r="E141" s="3">
        <v>1130</v>
      </c>
      <c r="F141" s="3">
        <v>0</v>
      </c>
      <c r="G141" s="3">
        <v>53</v>
      </c>
      <c r="H141" s="3">
        <v>127</v>
      </c>
      <c r="I141" s="4" t="s">
        <v>994</v>
      </c>
      <c r="J141" s="4">
        <f>+(D141*50)+(E141*100-F141*73)+(G141*100+H141*100)</f>
        <v>131000</v>
      </c>
      <c r="K141" s="16">
        <v>37600</v>
      </c>
      <c r="L141" s="16">
        <v>0</v>
      </c>
      <c r="M141" s="16">
        <f t="shared" si="21"/>
        <v>0</v>
      </c>
      <c r="N141" s="16">
        <f t="shared" si="22"/>
        <v>0</v>
      </c>
      <c r="O141" s="16">
        <f t="shared" si="23"/>
        <v>93400</v>
      </c>
      <c r="P141" s="16">
        <v>0</v>
      </c>
      <c r="Q141" s="16">
        <v>2375</v>
      </c>
      <c r="R141" s="16">
        <v>2375</v>
      </c>
      <c r="S141" s="16">
        <f t="shared" si="26"/>
        <v>2375</v>
      </c>
      <c r="T141" s="16">
        <f t="shared" si="27"/>
        <v>2375</v>
      </c>
      <c r="U141" s="16">
        <f t="shared" si="24"/>
        <v>0</v>
      </c>
      <c r="V141" s="16">
        <f t="shared" si="25"/>
        <v>91025</v>
      </c>
    </row>
    <row r="142" spans="1:22">
      <c r="A142" s="4">
        <v>140</v>
      </c>
      <c r="B142" s="4">
        <v>207</v>
      </c>
      <c r="C142" s="2" t="s">
        <v>1023</v>
      </c>
      <c r="D142" s="3">
        <v>0</v>
      </c>
      <c r="E142" s="3">
        <v>0</v>
      </c>
      <c r="F142" s="3">
        <v>0</v>
      </c>
      <c r="G142" s="3">
        <v>0</v>
      </c>
      <c r="H142" s="3">
        <v>0</v>
      </c>
      <c r="I142" s="4" t="s">
        <v>1013</v>
      </c>
      <c r="J142" s="4">
        <f t="shared" ref="J142:J151" si="28">+(D142*50)+(E142*50-F142*23)+(G142*25+H142*25)</f>
        <v>0</v>
      </c>
      <c r="K142" s="16">
        <v>0</v>
      </c>
      <c r="L142" s="16">
        <v>393145</v>
      </c>
      <c r="M142" s="16">
        <f t="shared" si="21"/>
        <v>0</v>
      </c>
      <c r="N142" s="16">
        <f t="shared" si="22"/>
        <v>393145</v>
      </c>
      <c r="O142" s="16">
        <f t="shared" si="23"/>
        <v>0</v>
      </c>
      <c r="P142" s="16">
        <v>0</v>
      </c>
      <c r="Q142" s="16">
        <v>0</v>
      </c>
      <c r="R142" s="16">
        <v>0</v>
      </c>
      <c r="S142" s="16">
        <f t="shared" si="26"/>
        <v>0</v>
      </c>
      <c r="T142" s="16">
        <f t="shared" si="27"/>
        <v>0</v>
      </c>
      <c r="U142" s="16">
        <f t="shared" si="24"/>
        <v>0</v>
      </c>
      <c r="V142" s="16">
        <f t="shared" si="25"/>
        <v>0</v>
      </c>
    </row>
    <row r="143" spans="1:22">
      <c r="A143" s="4">
        <v>141</v>
      </c>
      <c r="B143" s="4" t="s">
        <v>25</v>
      </c>
      <c r="C143" s="2" t="s">
        <v>543</v>
      </c>
      <c r="D143" s="3">
        <v>0</v>
      </c>
      <c r="E143" s="3">
        <v>1173</v>
      </c>
      <c r="F143" s="3">
        <v>0</v>
      </c>
      <c r="G143" s="3">
        <v>55</v>
      </c>
      <c r="H143" s="3">
        <v>157</v>
      </c>
      <c r="I143" s="4" t="s">
        <v>1013</v>
      </c>
      <c r="J143" s="4">
        <f t="shared" si="28"/>
        <v>63950</v>
      </c>
      <c r="K143" s="16">
        <v>13600</v>
      </c>
      <c r="L143" s="16">
        <v>0</v>
      </c>
      <c r="M143" s="16">
        <f t="shared" si="21"/>
        <v>0</v>
      </c>
      <c r="N143" s="16">
        <f t="shared" si="22"/>
        <v>0</v>
      </c>
      <c r="O143" s="16">
        <f t="shared" si="23"/>
        <v>50350</v>
      </c>
      <c r="P143" s="16">
        <v>0</v>
      </c>
      <c r="Q143" s="16">
        <v>2525</v>
      </c>
      <c r="R143" s="16">
        <v>2525</v>
      </c>
      <c r="S143" s="16">
        <f t="shared" si="26"/>
        <v>2525</v>
      </c>
      <c r="T143" s="16">
        <f t="shared" si="27"/>
        <v>2525</v>
      </c>
      <c r="U143" s="16">
        <f t="shared" si="24"/>
        <v>0</v>
      </c>
      <c r="V143" s="16">
        <f t="shared" si="25"/>
        <v>47825</v>
      </c>
    </row>
    <row r="144" spans="1:22">
      <c r="A144" s="4">
        <v>142</v>
      </c>
      <c r="B144" s="4" t="s">
        <v>24</v>
      </c>
      <c r="C144" s="2" t="s">
        <v>541</v>
      </c>
      <c r="D144" s="3">
        <v>0</v>
      </c>
      <c r="E144" s="3">
        <v>272</v>
      </c>
      <c r="F144" s="3">
        <v>1</v>
      </c>
      <c r="G144" s="3">
        <v>63</v>
      </c>
      <c r="H144" s="3">
        <v>142</v>
      </c>
      <c r="I144" s="4" t="s">
        <v>1013</v>
      </c>
      <c r="J144" s="4">
        <f t="shared" si="28"/>
        <v>18702</v>
      </c>
      <c r="K144" s="16">
        <v>4080</v>
      </c>
      <c r="L144" s="16">
        <v>0</v>
      </c>
      <c r="M144" s="16">
        <f t="shared" si="21"/>
        <v>0</v>
      </c>
      <c r="N144" s="16">
        <f t="shared" si="22"/>
        <v>0</v>
      </c>
      <c r="O144" s="16">
        <f t="shared" si="23"/>
        <v>14622</v>
      </c>
      <c r="P144" s="16">
        <v>0</v>
      </c>
      <c r="Q144" s="16">
        <v>1050</v>
      </c>
      <c r="R144" s="16">
        <v>1050</v>
      </c>
      <c r="S144" s="16">
        <f t="shared" si="26"/>
        <v>1050</v>
      </c>
      <c r="T144" s="16">
        <f t="shared" si="27"/>
        <v>1050</v>
      </c>
      <c r="U144" s="16">
        <f t="shared" si="24"/>
        <v>0</v>
      </c>
      <c r="V144" s="16">
        <f t="shared" si="25"/>
        <v>13572</v>
      </c>
    </row>
    <row r="145" spans="1:22">
      <c r="A145" s="4">
        <v>143</v>
      </c>
      <c r="B145" s="4" t="s">
        <v>30</v>
      </c>
      <c r="C145" s="2" t="s">
        <v>553</v>
      </c>
      <c r="D145" s="3">
        <v>0</v>
      </c>
      <c r="E145" s="3">
        <v>1913</v>
      </c>
      <c r="F145" s="3">
        <v>352</v>
      </c>
      <c r="G145" s="3">
        <v>521</v>
      </c>
      <c r="H145" s="3">
        <v>1542</v>
      </c>
      <c r="I145" s="4" t="s">
        <v>1013</v>
      </c>
      <c r="J145" s="4">
        <f t="shared" si="28"/>
        <v>139129</v>
      </c>
      <c r="K145" s="16">
        <v>32560</v>
      </c>
      <c r="L145" s="16">
        <v>0</v>
      </c>
      <c r="M145" s="16">
        <f t="shared" si="21"/>
        <v>0</v>
      </c>
      <c r="N145" s="16">
        <f t="shared" si="22"/>
        <v>0</v>
      </c>
      <c r="O145" s="16">
        <f t="shared" si="23"/>
        <v>106569</v>
      </c>
      <c r="P145" s="16">
        <v>0</v>
      </c>
      <c r="Q145" s="16">
        <v>1350</v>
      </c>
      <c r="R145" s="16">
        <v>1350</v>
      </c>
      <c r="S145" s="16">
        <f t="shared" si="26"/>
        <v>1350</v>
      </c>
      <c r="T145" s="16">
        <f t="shared" si="27"/>
        <v>1350</v>
      </c>
      <c r="U145" s="16">
        <f t="shared" si="24"/>
        <v>0</v>
      </c>
      <c r="V145" s="16">
        <f t="shared" si="25"/>
        <v>105219</v>
      </c>
    </row>
    <row r="146" spans="1:22">
      <c r="A146" s="4">
        <v>144</v>
      </c>
      <c r="B146" s="4" t="s">
        <v>903</v>
      </c>
      <c r="C146" s="2" t="s">
        <v>904</v>
      </c>
      <c r="D146" s="3">
        <v>0</v>
      </c>
      <c r="E146" s="3">
        <v>38</v>
      </c>
      <c r="F146" s="3">
        <v>0</v>
      </c>
      <c r="G146" s="3">
        <v>3</v>
      </c>
      <c r="H146" s="3">
        <v>3</v>
      </c>
      <c r="I146" s="4" t="s">
        <v>1013</v>
      </c>
      <c r="J146" s="4">
        <f t="shared" si="28"/>
        <v>2050</v>
      </c>
      <c r="K146" s="16">
        <v>40</v>
      </c>
      <c r="L146" s="16">
        <v>0</v>
      </c>
      <c r="M146" s="16">
        <f t="shared" si="21"/>
        <v>0</v>
      </c>
      <c r="N146" s="16">
        <f t="shared" si="22"/>
        <v>0</v>
      </c>
      <c r="O146" s="16">
        <f t="shared" si="23"/>
        <v>2010</v>
      </c>
      <c r="P146" s="16">
        <v>0</v>
      </c>
      <c r="Q146" s="16">
        <v>175</v>
      </c>
      <c r="R146" s="16">
        <v>175</v>
      </c>
      <c r="S146" s="16">
        <f t="shared" si="26"/>
        <v>175</v>
      </c>
      <c r="T146" s="16">
        <f t="shared" si="27"/>
        <v>175</v>
      </c>
      <c r="U146" s="16">
        <f t="shared" si="24"/>
        <v>0</v>
      </c>
      <c r="V146" s="16">
        <f t="shared" si="25"/>
        <v>1835</v>
      </c>
    </row>
    <row r="147" spans="1:22">
      <c r="A147" s="4">
        <v>145</v>
      </c>
      <c r="B147" s="4" t="s">
        <v>131</v>
      </c>
      <c r="C147" s="2" t="s">
        <v>790</v>
      </c>
      <c r="D147" s="3">
        <v>0</v>
      </c>
      <c r="E147" s="3">
        <v>630</v>
      </c>
      <c r="F147" s="3">
        <v>630</v>
      </c>
      <c r="G147" s="3">
        <v>0</v>
      </c>
      <c r="H147" s="3">
        <v>0</v>
      </c>
      <c r="I147" s="4" t="s">
        <v>1013</v>
      </c>
      <c r="J147" s="4">
        <f t="shared" si="28"/>
        <v>17010</v>
      </c>
      <c r="K147" s="16">
        <v>13120</v>
      </c>
      <c r="L147" s="16">
        <v>0</v>
      </c>
      <c r="M147" s="16">
        <f t="shared" si="21"/>
        <v>0</v>
      </c>
      <c r="N147" s="16">
        <f t="shared" si="22"/>
        <v>0</v>
      </c>
      <c r="O147" s="16">
        <f t="shared" si="23"/>
        <v>3890</v>
      </c>
      <c r="P147" s="16">
        <v>0</v>
      </c>
      <c r="Q147" s="16">
        <v>25</v>
      </c>
      <c r="R147" s="16">
        <v>25</v>
      </c>
      <c r="S147" s="16">
        <f t="shared" si="26"/>
        <v>25</v>
      </c>
      <c r="T147" s="16">
        <f t="shared" si="27"/>
        <v>25</v>
      </c>
      <c r="U147" s="16">
        <f t="shared" si="24"/>
        <v>0</v>
      </c>
      <c r="V147" s="16">
        <f t="shared" si="25"/>
        <v>3865</v>
      </c>
    </row>
    <row r="148" spans="1:22">
      <c r="A148" s="4">
        <v>146</v>
      </c>
      <c r="B148" s="4" t="s">
        <v>130</v>
      </c>
      <c r="C148" s="2" t="s">
        <v>968</v>
      </c>
      <c r="D148" s="3">
        <v>0</v>
      </c>
      <c r="E148" s="3">
        <v>23</v>
      </c>
      <c r="F148" s="3">
        <v>23</v>
      </c>
      <c r="G148" s="3">
        <v>0</v>
      </c>
      <c r="H148" s="3">
        <v>0</v>
      </c>
      <c r="I148" s="4" t="s">
        <v>1013</v>
      </c>
      <c r="J148" s="4">
        <f t="shared" si="28"/>
        <v>621</v>
      </c>
      <c r="K148" s="16">
        <v>320</v>
      </c>
      <c r="L148" s="16">
        <v>0</v>
      </c>
      <c r="M148" s="16">
        <f t="shared" si="21"/>
        <v>0</v>
      </c>
      <c r="N148" s="16">
        <f t="shared" si="22"/>
        <v>0</v>
      </c>
      <c r="O148" s="16">
        <f t="shared" si="23"/>
        <v>301</v>
      </c>
      <c r="P148" s="16">
        <v>0</v>
      </c>
      <c r="Q148" s="16">
        <v>50</v>
      </c>
      <c r="R148" s="16">
        <v>50</v>
      </c>
      <c r="S148" s="16">
        <f t="shared" si="26"/>
        <v>50</v>
      </c>
      <c r="T148" s="16">
        <f t="shared" si="27"/>
        <v>50</v>
      </c>
      <c r="U148" s="16">
        <f t="shared" si="24"/>
        <v>0</v>
      </c>
      <c r="V148" s="16">
        <f t="shared" si="25"/>
        <v>251</v>
      </c>
    </row>
    <row r="149" spans="1:22">
      <c r="A149" s="4">
        <v>147</v>
      </c>
      <c r="B149" s="4" t="s">
        <v>126</v>
      </c>
      <c r="C149" s="2" t="s">
        <v>960</v>
      </c>
      <c r="D149" s="3">
        <v>0</v>
      </c>
      <c r="E149" s="3">
        <v>4</v>
      </c>
      <c r="F149" s="3">
        <v>4</v>
      </c>
      <c r="G149" s="3">
        <v>0</v>
      </c>
      <c r="H149" s="3">
        <v>0</v>
      </c>
      <c r="I149" s="4" t="s">
        <v>1013</v>
      </c>
      <c r="J149" s="4">
        <f t="shared" si="28"/>
        <v>108</v>
      </c>
      <c r="K149" s="16">
        <v>40</v>
      </c>
      <c r="L149" s="16">
        <v>0</v>
      </c>
      <c r="M149" s="16">
        <f t="shared" si="21"/>
        <v>0</v>
      </c>
      <c r="N149" s="16">
        <f t="shared" si="22"/>
        <v>0</v>
      </c>
      <c r="O149" s="16">
        <f t="shared" si="23"/>
        <v>68</v>
      </c>
      <c r="P149" s="16">
        <v>0</v>
      </c>
      <c r="Q149" s="16">
        <v>0</v>
      </c>
      <c r="R149" s="16">
        <v>0</v>
      </c>
      <c r="S149" s="16">
        <f t="shared" si="26"/>
        <v>0</v>
      </c>
      <c r="T149" s="16">
        <f t="shared" si="27"/>
        <v>0</v>
      </c>
      <c r="U149" s="16">
        <f t="shared" si="24"/>
        <v>0</v>
      </c>
      <c r="V149" s="16">
        <f t="shared" si="25"/>
        <v>68</v>
      </c>
    </row>
    <row r="150" spans="1:22">
      <c r="A150" s="4">
        <v>148</v>
      </c>
      <c r="B150" s="4" t="s">
        <v>906</v>
      </c>
      <c r="C150" s="2" t="s">
        <v>820</v>
      </c>
      <c r="D150" s="3">
        <v>0</v>
      </c>
      <c r="E150" s="3">
        <v>2</v>
      </c>
      <c r="F150" s="3">
        <v>0</v>
      </c>
      <c r="G150" s="3">
        <v>0</v>
      </c>
      <c r="H150" s="3">
        <v>0</v>
      </c>
      <c r="I150" s="4" t="s">
        <v>1013</v>
      </c>
      <c r="J150" s="4">
        <f t="shared" si="28"/>
        <v>100</v>
      </c>
      <c r="K150" s="16">
        <v>0</v>
      </c>
      <c r="L150" s="16">
        <v>0</v>
      </c>
      <c r="M150" s="16">
        <f t="shared" si="21"/>
        <v>0</v>
      </c>
      <c r="N150" s="16">
        <f t="shared" si="22"/>
        <v>0</v>
      </c>
      <c r="O150" s="16">
        <f t="shared" si="23"/>
        <v>100</v>
      </c>
      <c r="P150" s="16">
        <v>0</v>
      </c>
      <c r="Q150" s="16">
        <v>0</v>
      </c>
      <c r="R150" s="16">
        <v>0</v>
      </c>
      <c r="S150" s="16">
        <f t="shared" si="26"/>
        <v>0</v>
      </c>
      <c r="T150" s="16">
        <f t="shared" si="27"/>
        <v>0</v>
      </c>
      <c r="U150" s="16">
        <f t="shared" si="24"/>
        <v>0</v>
      </c>
      <c r="V150" s="16">
        <f t="shared" si="25"/>
        <v>100</v>
      </c>
    </row>
    <row r="151" spans="1:22">
      <c r="A151" s="4">
        <v>149</v>
      </c>
      <c r="B151" s="4" t="s">
        <v>85</v>
      </c>
      <c r="C151" s="2" t="s">
        <v>664</v>
      </c>
      <c r="D151" s="3">
        <v>0</v>
      </c>
      <c r="E151" s="3">
        <v>4357</v>
      </c>
      <c r="F151" s="3">
        <v>0</v>
      </c>
      <c r="G151" s="3">
        <v>337</v>
      </c>
      <c r="H151" s="3">
        <v>1169</v>
      </c>
      <c r="I151" s="4" t="s">
        <v>1013</v>
      </c>
      <c r="J151" s="4">
        <f t="shared" si="28"/>
        <v>255500</v>
      </c>
      <c r="K151" s="16">
        <v>70680</v>
      </c>
      <c r="L151" s="16">
        <v>0</v>
      </c>
      <c r="M151" s="16">
        <f t="shared" si="21"/>
        <v>0</v>
      </c>
      <c r="N151" s="16">
        <f t="shared" si="22"/>
        <v>0</v>
      </c>
      <c r="O151" s="16">
        <f t="shared" si="23"/>
        <v>184820</v>
      </c>
      <c r="P151" s="16">
        <v>0</v>
      </c>
      <c r="Q151" s="16">
        <v>18475</v>
      </c>
      <c r="R151" s="16">
        <v>18475</v>
      </c>
      <c r="S151" s="16">
        <f t="shared" si="26"/>
        <v>18475</v>
      </c>
      <c r="T151" s="16">
        <f t="shared" si="27"/>
        <v>18475</v>
      </c>
      <c r="U151" s="16">
        <f t="shared" si="24"/>
        <v>0</v>
      </c>
      <c r="V151" s="16">
        <f t="shared" si="25"/>
        <v>166345</v>
      </c>
    </row>
    <row r="152" spans="1:22" ht="17.25" thickBot="1">
      <c r="C152" s="47" t="s">
        <v>988</v>
      </c>
      <c r="D152" s="48">
        <f>SUM(D3:D151)</f>
        <v>1</v>
      </c>
      <c r="E152" s="48">
        <f>SUM(E3:E151)</f>
        <v>2128757</v>
      </c>
      <c r="F152" s="48">
        <f>SUM(F3:F151)</f>
        <v>25810</v>
      </c>
      <c r="G152" s="48">
        <f>SUM(G3:G151)</f>
        <v>316209</v>
      </c>
      <c r="H152" s="48">
        <f>SUM(H3:H151)</f>
        <v>606542</v>
      </c>
      <c r="I152" s="49" t="s">
        <v>1016</v>
      </c>
      <c r="J152" s="48">
        <f t="shared" ref="J152:V152" si="29">SUM(J3:J151)</f>
        <v>173466470</v>
      </c>
      <c r="K152" s="48">
        <f t="shared" si="29"/>
        <v>43106440</v>
      </c>
      <c r="L152" s="48">
        <f t="shared" si="29"/>
        <v>1462779</v>
      </c>
      <c r="M152" s="48">
        <f t="shared" si="29"/>
        <v>458950</v>
      </c>
      <c r="N152" s="48">
        <f t="shared" si="29"/>
        <v>1003829</v>
      </c>
      <c r="O152" s="48">
        <f t="shared" si="29"/>
        <v>129901080</v>
      </c>
      <c r="P152" s="48">
        <f t="shared" si="29"/>
        <v>1775045</v>
      </c>
      <c r="Q152" s="48">
        <f t="shared" si="29"/>
        <v>46006225</v>
      </c>
      <c r="R152" s="48">
        <f t="shared" si="29"/>
        <v>14476799</v>
      </c>
      <c r="S152" s="48">
        <f t="shared" si="29"/>
        <v>16251844</v>
      </c>
      <c r="T152" s="48">
        <f t="shared" si="29"/>
        <v>14476799</v>
      </c>
      <c r="U152" s="48">
        <f t="shared" si="29"/>
        <v>1775045</v>
      </c>
      <c r="V152" s="48">
        <f t="shared" si="29"/>
        <v>115424281</v>
      </c>
    </row>
    <row r="153" spans="1:22" ht="17.25" thickTop="1"/>
  </sheetData>
  <pageMargins left="0.99" right="0.54" top="0.74803149606299213" bottom="0.74803149606299213" header="0.31496062992125984" footer="0.31496062992125984"/>
  <pageSetup paperSize="5" scale="50" fitToHeight="0" orientation="landscape" verticalDpi="0" r:id="rId1"/>
</worksheet>
</file>

<file path=xl/worksheets/sheet3.xml><?xml version="1.0" encoding="utf-8"?>
<worksheet xmlns="http://schemas.openxmlformats.org/spreadsheetml/2006/main" xmlns:r="http://schemas.openxmlformats.org/officeDocument/2006/relationships">
  <sheetPr>
    <pageSetUpPr fitToPage="1"/>
  </sheetPr>
  <dimension ref="B2:E43"/>
  <sheetViews>
    <sheetView workbookViewId="0"/>
  </sheetViews>
  <sheetFormatPr defaultRowHeight="15"/>
  <cols>
    <col min="2" max="2" width="7.42578125" bestFit="1" customWidth="1"/>
    <col min="3" max="3" width="12.28515625" bestFit="1" customWidth="1"/>
    <col min="4" max="4" width="57.5703125" bestFit="1" customWidth="1"/>
    <col min="5" max="5" width="14.7109375" bestFit="1" customWidth="1"/>
  </cols>
  <sheetData>
    <row r="2" spans="2:5" ht="16.5">
      <c r="B2" s="7" t="s">
        <v>991</v>
      </c>
      <c r="C2" s="7" t="s">
        <v>0</v>
      </c>
      <c r="D2" s="8" t="s">
        <v>992</v>
      </c>
      <c r="E2" s="8" t="s">
        <v>993</v>
      </c>
    </row>
    <row r="3" spans="2:5" ht="16.5">
      <c r="B3" s="4">
        <v>1</v>
      </c>
      <c r="C3" s="9" t="s">
        <v>86</v>
      </c>
      <c r="D3" s="10" t="s">
        <v>665</v>
      </c>
      <c r="E3" s="11" t="s">
        <v>994</v>
      </c>
    </row>
    <row r="4" spans="2:5" ht="16.5">
      <c r="B4" s="4">
        <v>2</v>
      </c>
      <c r="C4" s="9" t="s">
        <v>69</v>
      </c>
      <c r="D4" s="10" t="s">
        <v>641</v>
      </c>
      <c r="E4" s="11" t="s">
        <v>994</v>
      </c>
    </row>
    <row r="5" spans="2:5" ht="16.5">
      <c r="B5" s="4">
        <v>3</v>
      </c>
      <c r="C5" s="9" t="s">
        <v>87</v>
      </c>
      <c r="D5" s="10" t="s">
        <v>666</v>
      </c>
      <c r="E5" s="11" t="s">
        <v>994</v>
      </c>
    </row>
    <row r="6" spans="2:5" ht="16.5">
      <c r="B6" s="4">
        <v>4</v>
      </c>
      <c r="C6" s="9" t="s">
        <v>107</v>
      </c>
      <c r="D6" s="10" t="s">
        <v>737</v>
      </c>
      <c r="E6" s="11" t="s">
        <v>994</v>
      </c>
    </row>
    <row r="7" spans="2:5" ht="16.5">
      <c r="B7" s="4">
        <v>5</v>
      </c>
      <c r="C7" s="9" t="s">
        <v>1007</v>
      </c>
      <c r="D7" s="10" t="s">
        <v>995</v>
      </c>
      <c r="E7" s="11" t="s">
        <v>994</v>
      </c>
    </row>
    <row r="8" spans="2:5" ht="16.5">
      <c r="B8" s="4">
        <v>6</v>
      </c>
      <c r="C8" s="9" t="s">
        <v>96</v>
      </c>
      <c r="D8" s="10" t="s">
        <v>715</v>
      </c>
      <c r="E8" s="11" t="s">
        <v>994</v>
      </c>
    </row>
    <row r="9" spans="2:5" ht="16.5">
      <c r="B9" s="4">
        <v>7</v>
      </c>
      <c r="C9" s="9" t="s">
        <v>70</v>
      </c>
      <c r="D9" s="12" t="s">
        <v>642</v>
      </c>
      <c r="E9" s="13" t="s">
        <v>994</v>
      </c>
    </row>
    <row r="10" spans="2:5" ht="16.5">
      <c r="B10" s="4">
        <v>8</v>
      </c>
      <c r="C10" s="9" t="s">
        <v>63</v>
      </c>
      <c r="D10" s="10" t="s">
        <v>632</v>
      </c>
      <c r="E10" s="11" t="s">
        <v>994</v>
      </c>
    </row>
    <row r="11" spans="2:5" ht="16.5">
      <c r="B11" s="4">
        <v>9</v>
      </c>
      <c r="C11" s="9" t="s">
        <v>43</v>
      </c>
      <c r="D11" s="10" t="s">
        <v>577</v>
      </c>
      <c r="E11" s="11" t="s">
        <v>994</v>
      </c>
    </row>
    <row r="12" spans="2:5" ht="16.5">
      <c r="B12" s="4">
        <v>10</v>
      </c>
      <c r="C12" s="9" t="s">
        <v>49</v>
      </c>
      <c r="D12" s="10" t="s">
        <v>587</v>
      </c>
      <c r="E12" s="11" t="s">
        <v>994</v>
      </c>
    </row>
    <row r="13" spans="2:5" ht="16.5">
      <c r="B13" s="4">
        <v>11</v>
      </c>
      <c r="C13" s="9" t="s">
        <v>72</v>
      </c>
      <c r="D13" s="10" t="s">
        <v>646</v>
      </c>
      <c r="E13" s="11" t="s">
        <v>994</v>
      </c>
    </row>
    <row r="14" spans="2:5" ht="16.5">
      <c r="B14" s="4">
        <v>12</v>
      </c>
      <c r="C14" s="9" t="s">
        <v>132</v>
      </c>
      <c r="D14" s="10" t="s">
        <v>996</v>
      </c>
      <c r="E14" s="11" t="s">
        <v>994</v>
      </c>
    </row>
    <row r="15" spans="2:5" ht="16.5">
      <c r="B15" s="4">
        <v>13</v>
      </c>
      <c r="C15" s="9" t="s">
        <v>84</v>
      </c>
      <c r="D15" s="10" t="s">
        <v>663</v>
      </c>
      <c r="E15" s="11" t="s">
        <v>994</v>
      </c>
    </row>
    <row r="16" spans="2:5" ht="16.5">
      <c r="B16" s="4">
        <v>14</v>
      </c>
      <c r="C16" s="9" t="s">
        <v>146</v>
      </c>
      <c r="D16" s="14" t="s">
        <v>997</v>
      </c>
      <c r="E16" s="11" t="s">
        <v>994</v>
      </c>
    </row>
    <row r="17" spans="2:5" ht="16.5">
      <c r="B17" s="4">
        <v>15</v>
      </c>
      <c r="C17" s="9" t="s">
        <v>28</v>
      </c>
      <c r="D17" s="10" t="s">
        <v>549</v>
      </c>
      <c r="E17" s="11" t="s">
        <v>994</v>
      </c>
    </row>
    <row r="18" spans="2:5" ht="16.5">
      <c r="B18" s="4">
        <v>16</v>
      </c>
      <c r="C18" s="9" t="s">
        <v>74</v>
      </c>
      <c r="D18" s="10" t="s">
        <v>649</v>
      </c>
      <c r="E18" s="11" t="s">
        <v>994</v>
      </c>
    </row>
    <row r="19" spans="2:5" ht="16.5">
      <c r="B19" s="4">
        <v>17</v>
      </c>
      <c r="C19" s="9" t="s">
        <v>75</v>
      </c>
      <c r="D19" s="10" t="s">
        <v>650</v>
      </c>
      <c r="E19" s="11" t="s">
        <v>994</v>
      </c>
    </row>
    <row r="20" spans="2:5" ht="16.5">
      <c r="B20" s="4">
        <v>18</v>
      </c>
      <c r="C20" s="9" t="s">
        <v>103</v>
      </c>
      <c r="D20" s="10" t="s">
        <v>731</v>
      </c>
      <c r="E20" s="11" t="s">
        <v>994</v>
      </c>
    </row>
    <row r="21" spans="2:5" ht="16.5">
      <c r="B21" s="4">
        <v>19</v>
      </c>
      <c r="C21" s="9" t="s">
        <v>108</v>
      </c>
      <c r="D21" s="10" t="s">
        <v>757</v>
      </c>
      <c r="E21" s="11" t="s">
        <v>994</v>
      </c>
    </row>
    <row r="22" spans="2:5" ht="16.5">
      <c r="B22" s="4">
        <v>20</v>
      </c>
      <c r="C22" s="9" t="s">
        <v>77</v>
      </c>
      <c r="D22" s="10" t="s">
        <v>653</v>
      </c>
      <c r="E22" s="11" t="s">
        <v>994</v>
      </c>
    </row>
    <row r="23" spans="2:5" ht="16.5">
      <c r="B23" s="4">
        <v>21</v>
      </c>
      <c r="C23" s="9" t="s">
        <v>14</v>
      </c>
      <c r="D23" s="10" t="s">
        <v>504</v>
      </c>
      <c r="E23" s="11" t="s">
        <v>994</v>
      </c>
    </row>
    <row r="24" spans="2:5" ht="16.5">
      <c r="B24" s="4">
        <v>22</v>
      </c>
      <c r="C24" s="9" t="s">
        <v>78</v>
      </c>
      <c r="D24" s="10" t="s">
        <v>655</v>
      </c>
      <c r="E24" s="11" t="s">
        <v>994</v>
      </c>
    </row>
    <row r="25" spans="2:5" ht="16.5">
      <c r="B25" s="4">
        <v>23</v>
      </c>
      <c r="C25" s="9" t="s">
        <v>99</v>
      </c>
      <c r="D25" s="10" t="s">
        <v>724</v>
      </c>
      <c r="E25" s="11" t="s">
        <v>994</v>
      </c>
    </row>
    <row r="26" spans="2:5" ht="16.5">
      <c r="B26" s="4">
        <v>24</v>
      </c>
      <c r="C26" s="9" t="s">
        <v>81</v>
      </c>
      <c r="D26" s="10" t="s">
        <v>660</v>
      </c>
      <c r="E26" s="11" t="s">
        <v>994</v>
      </c>
    </row>
    <row r="27" spans="2:5" ht="16.5">
      <c r="B27" s="4">
        <v>25</v>
      </c>
      <c r="C27" s="9" t="s">
        <v>134</v>
      </c>
      <c r="D27" s="10" t="s">
        <v>793</v>
      </c>
      <c r="E27" s="11" t="s">
        <v>994</v>
      </c>
    </row>
    <row r="28" spans="2:5" ht="16.5">
      <c r="B28" s="4">
        <v>26</v>
      </c>
      <c r="C28" s="9" t="s">
        <v>143</v>
      </c>
      <c r="D28" s="10" t="s">
        <v>817</v>
      </c>
      <c r="E28" s="11" t="s">
        <v>994</v>
      </c>
    </row>
    <row r="29" spans="2:5" ht="16.5">
      <c r="B29" s="4">
        <v>27</v>
      </c>
      <c r="C29" s="9" t="s">
        <v>142</v>
      </c>
      <c r="D29" s="10" t="s">
        <v>815</v>
      </c>
      <c r="E29" s="11" t="s">
        <v>994</v>
      </c>
    </row>
    <row r="30" spans="2:5" ht="16.5">
      <c r="B30" s="4">
        <v>28</v>
      </c>
      <c r="C30" s="9" t="s">
        <v>57</v>
      </c>
      <c r="D30" s="10" t="s">
        <v>600</v>
      </c>
      <c r="E30" s="11" t="s">
        <v>994</v>
      </c>
    </row>
    <row r="31" spans="2:5" ht="16.5">
      <c r="B31" s="4">
        <v>29</v>
      </c>
      <c r="C31" s="9" t="s">
        <v>83</v>
      </c>
      <c r="D31" s="10" t="s">
        <v>662</v>
      </c>
      <c r="E31" s="11" t="s">
        <v>994</v>
      </c>
    </row>
    <row r="32" spans="2:5" ht="16.5">
      <c r="B32" s="4">
        <v>30</v>
      </c>
      <c r="C32" s="9" t="s">
        <v>65</v>
      </c>
      <c r="D32" s="10" t="s">
        <v>634</v>
      </c>
      <c r="E32" s="11" t="s">
        <v>994</v>
      </c>
    </row>
    <row r="33" spans="2:5" ht="16.5">
      <c r="B33" s="4">
        <v>31</v>
      </c>
      <c r="C33" s="9" t="s">
        <v>106</v>
      </c>
      <c r="D33" s="10" t="s">
        <v>736</v>
      </c>
      <c r="E33" s="11" t="s">
        <v>994</v>
      </c>
    </row>
    <row r="34" spans="2:5" ht="16.5">
      <c r="B34" s="4">
        <v>32</v>
      </c>
      <c r="C34" s="9" t="s">
        <v>94</v>
      </c>
      <c r="D34" s="10" t="s">
        <v>709</v>
      </c>
      <c r="E34" s="11" t="s">
        <v>994</v>
      </c>
    </row>
    <row r="35" spans="2:5" ht="16.5">
      <c r="B35" s="4">
        <v>33</v>
      </c>
      <c r="C35" s="9" t="s">
        <v>1008</v>
      </c>
      <c r="D35" s="10" t="s">
        <v>998</v>
      </c>
      <c r="E35" s="11" t="s">
        <v>994</v>
      </c>
    </row>
    <row r="36" spans="2:5" ht="16.5">
      <c r="B36" s="4">
        <v>34</v>
      </c>
      <c r="C36" s="9" t="s">
        <v>1009</v>
      </c>
      <c r="D36" s="10" t="s">
        <v>999</v>
      </c>
      <c r="E36" s="11" t="s">
        <v>994</v>
      </c>
    </row>
    <row r="37" spans="2:5" ht="16.5">
      <c r="B37" s="4">
        <v>35</v>
      </c>
      <c r="C37" s="9" t="s">
        <v>1010</v>
      </c>
      <c r="D37" s="10" t="s">
        <v>1000</v>
      </c>
      <c r="E37" s="11" t="s">
        <v>994</v>
      </c>
    </row>
    <row r="38" spans="2:5" ht="16.5">
      <c r="B38" s="4">
        <v>36</v>
      </c>
      <c r="C38" s="9" t="s">
        <v>1011</v>
      </c>
      <c r="D38" s="10" t="s">
        <v>1001</v>
      </c>
      <c r="E38" s="11" t="s">
        <v>994</v>
      </c>
    </row>
    <row r="39" spans="2:5" ht="16.5">
      <c r="B39" s="4">
        <v>37</v>
      </c>
      <c r="C39" s="9" t="s">
        <v>1012</v>
      </c>
      <c r="D39" s="10" t="s">
        <v>1002</v>
      </c>
      <c r="E39" s="11" t="s">
        <v>994</v>
      </c>
    </row>
    <row r="40" spans="2:5" ht="16.5">
      <c r="B40" s="4">
        <v>38</v>
      </c>
      <c r="C40" s="9" t="s">
        <v>60</v>
      </c>
      <c r="D40" s="10" t="s">
        <v>623</v>
      </c>
      <c r="E40" s="11" t="s">
        <v>994</v>
      </c>
    </row>
    <row r="41" spans="2:5" ht="16.5">
      <c r="B41" s="4">
        <v>39</v>
      </c>
      <c r="C41" s="9" t="s">
        <v>89</v>
      </c>
      <c r="D41" s="10" t="s">
        <v>1003</v>
      </c>
      <c r="E41" s="11" t="s">
        <v>994</v>
      </c>
    </row>
    <row r="42" spans="2:5" ht="16.5">
      <c r="B42" s="4">
        <v>40</v>
      </c>
      <c r="C42" s="9" t="s">
        <v>21</v>
      </c>
      <c r="D42" s="10" t="s">
        <v>1004</v>
      </c>
      <c r="E42" s="11" t="s">
        <v>994</v>
      </c>
    </row>
    <row r="43" spans="2:5" ht="16.5">
      <c r="B43" s="15">
        <v>41</v>
      </c>
      <c r="C43" s="9" t="s">
        <v>127</v>
      </c>
      <c r="D43" s="10" t="s">
        <v>1005</v>
      </c>
      <c r="E43" s="11" t="s">
        <v>994</v>
      </c>
    </row>
  </sheetData>
  <pageMargins left="0.7" right="0.7" top="0.75" bottom="0.75" header="0.3" footer="0.3"/>
  <pageSetup paperSize="9" scale="95" fitToHeight="0" orientation="portrait" verticalDpi="0" r:id="rId1"/>
</worksheet>
</file>

<file path=xl/worksheets/sheet4.xml><?xml version="1.0" encoding="utf-8"?>
<worksheet xmlns="http://schemas.openxmlformats.org/spreadsheetml/2006/main" xmlns:r="http://schemas.openxmlformats.org/officeDocument/2006/relationships">
  <sheetPr>
    <pageSetUpPr fitToPage="1"/>
  </sheetPr>
  <dimension ref="C1:L11"/>
  <sheetViews>
    <sheetView workbookViewId="0"/>
  </sheetViews>
  <sheetFormatPr defaultRowHeight="16.5"/>
  <cols>
    <col min="1" max="3" width="9.140625" style="62"/>
    <col min="4" max="4" width="33" style="62" customWidth="1"/>
    <col min="5" max="5" width="24.85546875" style="62" hidden="1" customWidth="1"/>
    <col min="6" max="7" width="9.140625" style="62" hidden="1" customWidth="1"/>
    <col min="8" max="8" width="22.42578125" style="62" hidden="1" customWidth="1"/>
    <col min="9" max="11" width="9.140625" style="62" hidden="1" customWidth="1"/>
    <col min="12" max="12" width="11.28515625" style="62" customWidth="1"/>
    <col min="13" max="13" width="9.28515625" style="62" bestFit="1" customWidth="1"/>
    <col min="14" max="16384" width="9.140625" style="62"/>
  </cols>
  <sheetData>
    <row r="1" spans="3:12">
      <c r="D1" s="62" t="s">
        <v>1110</v>
      </c>
    </row>
    <row r="2" spans="3:12">
      <c r="D2" s="63" t="s">
        <v>1111</v>
      </c>
    </row>
    <row r="3" spans="3:12">
      <c r="C3" s="63" t="s">
        <v>1112</v>
      </c>
    </row>
    <row r="5" spans="3:12">
      <c r="C5" s="64" t="s">
        <v>1033</v>
      </c>
      <c r="D5" s="64" t="s">
        <v>992</v>
      </c>
      <c r="E5" s="64" t="s">
        <v>1113</v>
      </c>
      <c r="F5" s="64" t="s">
        <v>1114</v>
      </c>
      <c r="G5" s="64" t="s">
        <v>1115</v>
      </c>
      <c r="H5" s="64" t="s">
        <v>1116</v>
      </c>
      <c r="I5" s="65" t="s">
        <v>1117</v>
      </c>
      <c r="J5" s="65" t="s">
        <v>1118</v>
      </c>
      <c r="K5" s="65" t="s">
        <v>1119</v>
      </c>
      <c r="L5" s="65" t="s">
        <v>1036</v>
      </c>
    </row>
    <row r="6" spans="3:12">
      <c r="C6" s="68" t="s">
        <v>1124</v>
      </c>
      <c r="D6" s="14" t="s">
        <v>1120</v>
      </c>
      <c r="E6" s="11">
        <v>0</v>
      </c>
      <c r="F6" s="11">
        <v>0</v>
      </c>
      <c r="G6" s="13">
        <v>-5</v>
      </c>
      <c r="H6" s="11">
        <v>0</v>
      </c>
      <c r="I6" s="11">
        <v>0</v>
      </c>
      <c r="J6" s="11">
        <v>-5</v>
      </c>
      <c r="K6" s="11">
        <v>0</v>
      </c>
      <c r="L6" s="11">
        <v>-250</v>
      </c>
    </row>
    <row r="7" spans="3:12">
      <c r="C7" s="68" t="s">
        <v>1125</v>
      </c>
      <c r="D7" s="14" t="s">
        <v>1121</v>
      </c>
      <c r="E7" s="11">
        <v>0</v>
      </c>
      <c r="F7" s="11">
        <v>0</v>
      </c>
      <c r="G7" s="13">
        <v>-7</v>
      </c>
      <c r="H7" s="11">
        <v>0</v>
      </c>
      <c r="I7" s="11">
        <v>0</v>
      </c>
      <c r="J7" s="11">
        <v>-7</v>
      </c>
      <c r="K7" s="11">
        <v>0</v>
      </c>
      <c r="L7" s="11">
        <v>-350</v>
      </c>
    </row>
    <row r="8" spans="3:12">
      <c r="C8" s="68" t="s">
        <v>1126</v>
      </c>
      <c r="D8" s="14" t="s">
        <v>1122</v>
      </c>
      <c r="E8" s="11">
        <v>-1</v>
      </c>
      <c r="F8" s="11">
        <v>0</v>
      </c>
      <c r="G8" s="13">
        <v>-2</v>
      </c>
      <c r="H8" s="11">
        <v>0</v>
      </c>
      <c r="I8" s="11">
        <v>0</v>
      </c>
      <c r="J8" s="11">
        <v>-3</v>
      </c>
      <c r="K8" s="11">
        <v>0</v>
      </c>
      <c r="L8" s="11">
        <v>-150</v>
      </c>
    </row>
    <row r="9" spans="3:12">
      <c r="C9" s="68" t="s">
        <v>1127</v>
      </c>
      <c r="D9" s="14" t="s">
        <v>1123</v>
      </c>
      <c r="E9" s="11">
        <v>0</v>
      </c>
      <c r="F9" s="11">
        <v>0</v>
      </c>
      <c r="G9" s="13">
        <v>-2</v>
      </c>
      <c r="H9" s="11">
        <v>0</v>
      </c>
      <c r="I9" s="11">
        <v>0</v>
      </c>
      <c r="J9" s="11">
        <v>-2</v>
      </c>
      <c r="K9" s="11">
        <v>0</v>
      </c>
      <c r="L9" s="11">
        <v>-100</v>
      </c>
    </row>
    <row r="10" spans="3:12" ht="17.25" thickBot="1">
      <c r="C10" s="69" t="s">
        <v>1038</v>
      </c>
      <c r="D10" s="69"/>
      <c r="E10" s="66">
        <f t="shared" ref="E10:L10" si="0">SUM(E6:E9)</f>
        <v>-1</v>
      </c>
      <c r="F10" s="67">
        <f t="shared" si="0"/>
        <v>0</v>
      </c>
      <c r="G10" s="67">
        <f t="shared" si="0"/>
        <v>-16</v>
      </c>
      <c r="H10" s="67">
        <f t="shared" si="0"/>
        <v>0</v>
      </c>
      <c r="I10" s="67">
        <f t="shared" si="0"/>
        <v>0</v>
      </c>
      <c r="J10" s="67">
        <f t="shared" si="0"/>
        <v>-17</v>
      </c>
      <c r="K10" s="67">
        <f t="shared" si="0"/>
        <v>0</v>
      </c>
      <c r="L10" s="67">
        <f t="shared" si="0"/>
        <v>-850</v>
      </c>
    </row>
    <row r="11" spans="3:12" ht="17.25" thickTop="1"/>
  </sheetData>
  <mergeCells count="1">
    <mergeCell ref="C10:D10"/>
  </mergeCells>
  <pageMargins left="0.7" right="0.7" top="0.75" bottom="0.75" header="0.3" footer="0.3"/>
  <pageSetup fitToHeight="0" orientation="portrait" r:id="rId1"/>
</worksheet>
</file>

<file path=xl/worksheets/sheet5.xml><?xml version="1.0" encoding="utf-8"?>
<worksheet xmlns="http://schemas.openxmlformats.org/spreadsheetml/2006/main" xmlns:r="http://schemas.openxmlformats.org/officeDocument/2006/relationships">
  <dimension ref="B2:I63"/>
  <sheetViews>
    <sheetView workbookViewId="0"/>
  </sheetViews>
  <sheetFormatPr defaultRowHeight="16.5"/>
  <cols>
    <col min="1" max="1" width="9.140625" style="25"/>
    <col min="2" max="2" width="7.28515625" style="25" customWidth="1"/>
    <col min="3" max="3" width="28.140625" style="25" bestFit="1" customWidth="1"/>
    <col min="4" max="4" width="27.5703125" style="25" bestFit="1" customWidth="1"/>
    <col min="5" max="5" width="8.42578125" style="25" customWidth="1"/>
    <col min="6" max="6" width="14.7109375" style="25" customWidth="1"/>
    <col min="7" max="8" width="10.28515625" style="25" bestFit="1" customWidth="1"/>
    <col min="9" max="9" width="48.28515625" style="25" customWidth="1"/>
    <col min="10" max="10" width="14.7109375" style="25" bestFit="1" customWidth="1"/>
    <col min="11" max="16384" width="9.140625" style="25"/>
  </cols>
  <sheetData>
    <row r="2" spans="2:9">
      <c r="B2" s="25" t="s">
        <v>1031</v>
      </c>
    </row>
    <row r="4" spans="2:9" ht="16.5" customHeight="1">
      <c r="B4" s="25" t="s">
        <v>1032</v>
      </c>
      <c r="C4" s="26"/>
      <c r="D4" s="26"/>
      <c r="E4" s="26"/>
      <c r="F4" s="26"/>
    </row>
    <row r="5" spans="2:9">
      <c r="B5" s="27"/>
      <c r="C5" s="27"/>
      <c r="D5" s="27"/>
      <c r="E5" s="27"/>
      <c r="F5" s="27"/>
    </row>
    <row r="6" spans="2:9">
      <c r="B6" s="28" t="s">
        <v>1033</v>
      </c>
      <c r="C6" s="28" t="s">
        <v>992</v>
      </c>
      <c r="D6" s="28" t="s">
        <v>1034</v>
      </c>
      <c r="E6" s="29" t="s">
        <v>1035</v>
      </c>
      <c r="F6" s="28" t="s">
        <v>1036</v>
      </c>
    </row>
    <row r="7" spans="2:9">
      <c r="B7" s="30">
        <v>657</v>
      </c>
      <c r="C7" s="30" t="s">
        <v>1037</v>
      </c>
      <c r="D7" s="30" t="s">
        <v>1037</v>
      </c>
      <c r="E7" s="31">
        <v>2</v>
      </c>
      <c r="F7" s="30">
        <f>+E7*50000</f>
        <v>100000</v>
      </c>
    </row>
    <row r="8" spans="2:9">
      <c r="B8" s="28"/>
      <c r="C8" s="70" t="s">
        <v>1038</v>
      </c>
      <c r="D8" s="70"/>
      <c r="E8" s="28">
        <f>SUM(E7:E7)</f>
        <v>2</v>
      </c>
      <c r="F8" s="28">
        <f>SUM(F7:F7)</f>
        <v>100000</v>
      </c>
      <c r="I8" s="32"/>
    </row>
    <row r="9" spans="2:9">
      <c r="B9" s="27"/>
      <c r="C9" s="27"/>
      <c r="D9" s="27"/>
      <c r="E9" s="27"/>
      <c r="F9" s="27"/>
    </row>
    <row r="10" spans="2:9" ht="16.5" customHeight="1">
      <c r="B10" s="71" t="s">
        <v>1039</v>
      </c>
      <c r="C10" s="71"/>
      <c r="D10" s="71"/>
      <c r="E10" s="71"/>
      <c r="F10" s="71"/>
    </row>
    <row r="11" spans="2:9">
      <c r="B11" s="71"/>
      <c r="C11" s="71"/>
      <c r="D11" s="71"/>
      <c r="E11" s="71"/>
      <c r="F11" s="71"/>
    </row>
    <row r="12" spans="2:9">
      <c r="B12" s="71"/>
      <c r="C12" s="71"/>
      <c r="D12" s="71"/>
      <c r="E12" s="71"/>
      <c r="F12" s="71"/>
    </row>
    <row r="13" spans="2:9">
      <c r="B13" s="28" t="s">
        <v>1033</v>
      </c>
      <c r="C13" s="28" t="s">
        <v>992</v>
      </c>
      <c r="D13" s="28" t="s">
        <v>1034</v>
      </c>
      <c r="E13" s="29" t="s">
        <v>1035</v>
      </c>
      <c r="F13" s="28" t="s">
        <v>1036</v>
      </c>
    </row>
    <row r="14" spans="2:9">
      <c r="B14" s="30">
        <v>652</v>
      </c>
      <c r="C14" s="30" t="s">
        <v>679</v>
      </c>
      <c r="D14" s="30" t="s">
        <v>679</v>
      </c>
      <c r="E14" s="31">
        <v>3</v>
      </c>
      <c r="F14" s="30">
        <f>+E14*50000</f>
        <v>150000</v>
      </c>
    </row>
    <row r="15" spans="2:9">
      <c r="B15" s="28"/>
      <c r="C15" s="70" t="s">
        <v>1038</v>
      </c>
      <c r="D15" s="70"/>
      <c r="E15" s="28">
        <f>SUM(E14:E14)</f>
        <v>3</v>
      </c>
      <c r="F15" s="28">
        <f>SUM(F14:F14)</f>
        <v>150000</v>
      </c>
    </row>
    <row r="16" spans="2:9">
      <c r="B16" s="27"/>
      <c r="C16" s="27"/>
      <c r="D16" s="27"/>
      <c r="E16" s="27"/>
      <c r="F16" s="27"/>
    </row>
    <row r="17" spans="2:6" ht="16.5" customHeight="1">
      <c r="B17" s="71" t="s">
        <v>1040</v>
      </c>
      <c r="C17" s="71"/>
      <c r="D17" s="71"/>
      <c r="E17" s="71"/>
      <c r="F17" s="71"/>
    </row>
    <row r="18" spans="2:6" ht="16.5" customHeight="1">
      <c r="B18" s="71"/>
      <c r="C18" s="71"/>
      <c r="D18" s="71"/>
      <c r="E18" s="71"/>
      <c r="F18" s="71"/>
    </row>
    <row r="20" spans="2:6">
      <c r="B20" s="28" t="s">
        <v>1033</v>
      </c>
      <c r="C20" s="28" t="s">
        <v>992</v>
      </c>
      <c r="D20" s="28" t="s">
        <v>1034</v>
      </c>
      <c r="E20" s="29" t="s">
        <v>1035</v>
      </c>
      <c r="F20" s="28" t="s">
        <v>1036</v>
      </c>
    </row>
    <row r="21" spans="2:6">
      <c r="B21" s="30">
        <v>108</v>
      </c>
      <c r="C21" s="30" t="s">
        <v>1041</v>
      </c>
      <c r="D21" s="30" t="s">
        <v>1042</v>
      </c>
      <c r="E21" s="31">
        <v>8</v>
      </c>
      <c r="F21" s="30">
        <f>+E21*50000</f>
        <v>400000</v>
      </c>
    </row>
    <row r="22" spans="2:6">
      <c r="B22" s="30">
        <v>653</v>
      </c>
      <c r="C22" s="30" t="s">
        <v>681</v>
      </c>
      <c r="D22" s="30" t="s">
        <v>681</v>
      </c>
      <c r="E22" s="31">
        <v>6</v>
      </c>
      <c r="F22" s="30">
        <f t="shared" ref="F22:F24" si="0">+E22*50000</f>
        <v>300000</v>
      </c>
    </row>
    <row r="23" spans="2:6">
      <c r="B23" s="30">
        <v>820</v>
      </c>
      <c r="C23" s="30" t="s">
        <v>1043</v>
      </c>
      <c r="D23" s="30" t="s">
        <v>1043</v>
      </c>
      <c r="E23" s="31">
        <v>20</v>
      </c>
      <c r="F23" s="30">
        <f t="shared" si="0"/>
        <v>1000000</v>
      </c>
    </row>
    <row r="24" spans="2:6">
      <c r="B24" s="30">
        <v>806</v>
      </c>
      <c r="C24" s="30" t="s">
        <v>1044</v>
      </c>
      <c r="D24" s="30" t="s">
        <v>1044</v>
      </c>
      <c r="E24" s="31">
        <v>1</v>
      </c>
      <c r="F24" s="30">
        <f t="shared" si="0"/>
        <v>50000</v>
      </c>
    </row>
    <row r="25" spans="2:6">
      <c r="B25" s="28"/>
      <c r="C25" s="72" t="s">
        <v>1038</v>
      </c>
      <c r="D25" s="73"/>
      <c r="E25" s="28">
        <f>SUM(E21:E24)</f>
        <v>35</v>
      </c>
      <c r="F25" s="28">
        <f>SUM(F21:F24)</f>
        <v>1750000</v>
      </c>
    </row>
    <row r="27" spans="2:6">
      <c r="B27" s="74" t="s">
        <v>1045</v>
      </c>
      <c r="C27" s="74"/>
      <c r="D27" s="74"/>
      <c r="E27" s="74"/>
      <c r="F27" s="74"/>
    </row>
    <row r="28" spans="2:6">
      <c r="B28" s="74"/>
      <c r="C28" s="74"/>
      <c r="D28" s="74"/>
      <c r="E28" s="74"/>
      <c r="F28" s="74"/>
    </row>
    <row r="29" spans="2:6">
      <c r="B29" s="74"/>
      <c r="C29" s="74"/>
      <c r="D29" s="74"/>
      <c r="E29" s="74"/>
      <c r="F29" s="74"/>
    </row>
    <row r="30" spans="2:6">
      <c r="B30" s="74"/>
      <c r="C30" s="74"/>
      <c r="D30" s="74"/>
      <c r="E30" s="74"/>
      <c r="F30" s="74"/>
    </row>
    <row r="32" spans="2:6" ht="16.5" customHeight="1">
      <c r="B32" s="25" t="s">
        <v>1046</v>
      </c>
    </row>
    <row r="34" spans="2:6">
      <c r="B34" s="28" t="s">
        <v>1033</v>
      </c>
      <c r="C34" s="28" t="s">
        <v>992</v>
      </c>
      <c r="D34" s="28" t="s">
        <v>1034</v>
      </c>
      <c r="E34" s="29" t="s">
        <v>1035</v>
      </c>
      <c r="F34" s="28" t="s">
        <v>1036</v>
      </c>
    </row>
    <row r="35" spans="2:6">
      <c r="B35" s="30">
        <v>118</v>
      </c>
      <c r="C35" s="30" t="s">
        <v>1047</v>
      </c>
      <c r="D35" s="30" t="s">
        <v>1048</v>
      </c>
      <c r="E35" s="31">
        <v>1</v>
      </c>
      <c r="F35" s="30">
        <f>+E35*50000</f>
        <v>50000</v>
      </c>
    </row>
    <row r="36" spans="2:6">
      <c r="B36" s="28"/>
      <c r="C36" s="72" t="s">
        <v>1038</v>
      </c>
      <c r="D36" s="73"/>
      <c r="E36" s="28">
        <f>SUM(E35:E35)</f>
        <v>1</v>
      </c>
      <c r="F36" s="28">
        <f>SUM(F35:F35)</f>
        <v>50000</v>
      </c>
    </row>
    <row r="38" spans="2:6" ht="16.5" customHeight="1">
      <c r="B38" s="71" t="s">
        <v>1049</v>
      </c>
      <c r="C38" s="71"/>
      <c r="D38" s="71"/>
      <c r="E38" s="71"/>
      <c r="F38" s="71"/>
    </row>
    <row r="39" spans="2:6">
      <c r="B39" s="71"/>
      <c r="C39" s="71"/>
      <c r="D39" s="71"/>
      <c r="E39" s="71"/>
      <c r="F39" s="71"/>
    </row>
    <row r="40" spans="2:6">
      <c r="B40" s="71"/>
      <c r="C40" s="71"/>
      <c r="D40" s="71"/>
      <c r="E40" s="71"/>
      <c r="F40" s="71"/>
    </row>
    <row r="41" spans="2:6">
      <c r="B41" s="71"/>
      <c r="C41" s="71"/>
      <c r="D41" s="71"/>
      <c r="E41" s="71"/>
      <c r="F41" s="71"/>
    </row>
    <row r="42" spans="2:6">
      <c r="B42" s="27"/>
      <c r="C42" s="27"/>
      <c r="D42" s="27"/>
      <c r="E42" s="27"/>
      <c r="F42" s="27"/>
    </row>
    <row r="43" spans="2:6">
      <c r="B43" s="33" t="s">
        <v>1050</v>
      </c>
      <c r="C43" s="27"/>
      <c r="D43" s="27"/>
      <c r="E43" s="27"/>
      <c r="F43" s="27"/>
    </row>
    <row r="44" spans="2:6">
      <c r="B44" s="27"/>
      <c r="C44" s="27"/>
      <c r="D44" s="27"/>
      <c r="E44" s="27"/>
      <c r="F44" s="27"/>
    </row>
    <row r="45" spans="2:6">
      <c r="B45" s="27"/>
      <c r="C45" s="27"/>
      <c r="D45" s="27"/>
      <c r="E45" s="27"/>
      <c r="F45" s="27"/>
    </row>
    <row r="46" spans="2:6">
      <c r="B46" s="71" t="s">
        <v>1051</v>
      </c>
      <c r="C46" s="71"/>
      <c r="D46" s="71"/>
      <c r="E46" s="71"/>
      <c r="F46" s="71"/>
    </row>
    <row r="47" spans="2:6">
      <c r="B47" s="71"/>
      <c r="C47" s="71"/>
      <c r="D47" s="71"/>
      <c r="E47" s="71"/>
      <c r="F47" s="71"/>
    </row>
    <row r="49" spans="2:7">
      <c r="B49" s="28" t="s">
        <v>1033</v>
      </c>
      <c r="C49" s="28" t="s">
        <v>992</v>
      </c>
      <c r="D49" s="28" t="s">
        <v>1034</v>
      </c>
      <c r="E49" s="29" t="s">
        <v>1052</v>
      </c>
      <c r="F49" s="29" t="s">
        <v>1035</v>
      </c>
      <c r="G49" s="28" t="s">
        <v>1036</v>
      </c>
    </row>
    <row r="50" spans="2:7">
      <c r="B50" s="30">
        <v>649</v>
      </c>
      <c r="C50" s="30" t="s">
        <v>670</v>
      </c>
      <c r="D50" s="30" t="s">
        <v>670</v>
      </c>
      <c r="E50" s="30">
        <v>1</v>
      </c>
      <c r="F50" s="31">
        <v>0</v>
      </c>
      <c r="G50" s="30">
        <f>+E50*100000+F50*50000</f>
        <v>100000</v>
      </c>
    </row>
    <row r="51" spans="2:7">
      <c r="B51" s="30">
        <v>648</v>
      </c>
      <c r="C51" s="30" t="s">
        <v>729</v>
      </c>
      <c r="D51" s="30" t="s">
        <v>729</v>
      </c>
      <c r="E51" s="31">
        <v>0</v>
      </c>
      <c r="F51" s="31">
        <v>3</v>
      </c>
      <c r="G51" s="30">
        <f>+E51*100000+F51*50000</f>
        <v>150000</v>
      </c>
    </row>
    <row r="52" spans="2:7">
      <c r="B52" s="30">
        <v>664</v>
      </c>
      <c r="C52" s="30" t="s">
        <v>1053</v>
      </c>
      <c r="D52" s="30" t="s">
        <v>1053</v>
      </c>
      <c r="E52" s="30">
        <v>0</v>
      </c>
      <c r="F52" s="30">
        <v>1</v>
      </c>
      <c r="G52" s="30">
        <f>+E52*100000+F52*50000</f>
        <v>50000</v>
      </c>
    </row>
    <row r="53" spans="2:7">
      <c r="B53" s="30">
        <v>841</v>
      </c>
      <c r="C53" s="30" t="s">
        <v>1054</v>
      </c>
      <c r="D53" s="30" t="s">
        <v>1055</v>
      </c>
      <c r="E53" s="30">
        <v>1</v>
      </c>
      <c r="F53" s="30">
        <v>0</v>
      </c>
      <c r="G53" s="30">
        <f>+E53*100000+F53*50000</f>
        <v>100000</v>
      </c>
    </row>
    <row r="54" spans="2:7">
      <c r="B54" s="30">
        <v>124</v>
      </c>
      <c r="C54" s="30" t="s">
        <v>1056</v>
      </c>
      <c r="D54" s="30" t="s">
        <v>1057</v>
      </c>
      <c r="E54" s="30">
        <v>0</v>
      </c>
      <c r="F54" s="30">
        <v>2</v>
      </c>
      <c r="G54" s="30">
        <f t="shared" ref="G54:G56" si="1">+E54*100000+F54*50000</f>
        <v>100000</v>
      </c>
    </row>
    <row r="55" spans="2:7">
      <c r="B55" s="30">
        <v>127</v>
      </c>
      <c r="C55" s="30" t="s">
        <v>1058</v>
      </c>
      <c r="D55" s="30" t="s">
        <v>546</v>
      </c>
      <c r="E55" s="30">
        <v>2</v>
      </c>
      <c r="F55" s="30">
        <v>11</v>
      </c>
      <c r="G55" s="30">
        <f t="shared" si="1"/>
        <v>750000</v>
      </c>
    </row>
    <row r="56" spans="2:7">
      <c r="B56" s="30">
        <v>654</v>
      </c>
      <c r="C56" s="30" t="s">
        <v>1059</v>
      </c>
      <c r="D56" s="30" t="s">
        <v>1060</v>
      </c>
      <c r="E56" s="30">
        <v>2</v>
      </c>
      <c r="F56" s="30">
        <v>0</v>
      </c>
      <c r="G56" s="30">
        <f t="shared" si="1"/>
        <v>200000</v>
      </c>
    </row>
    <row r="57" spans="2:7">
      <c r="B57" s="28"/>
      <c r="C57" s="70" t="s">
        <v>1038</v>
      </c>
      <c r="D57" s="70"/>
      <c r="E57" s="28">
        <f>SUM(E50:E56)</f>
        <v>6</v>
      </c>
      <c r="F57" s="28">
        <f>SUM(F50:F56)</f>
        <v>17</v>
      </c>
      <c r="G57" s="28">
        <f>SUM(G50:G56)</f>
        <v>1450000</v>
      </c>
    </row>
    <row r="59" spans="2:7" ht="16.5" customHeight="1">
      <c r="B59" s="25" t="s">
        <v>1061</v>
      </c>
      <c r="C59" s="26"/>
      <c r="D59" s="26"/>
      <c r="E59" s="26"/>
      <c r="F59" s="26"/>
    </row>
    <row r="60" spans="2:7">
      <c r="B60" s="26"/>
      <c r="C60" s="26"/>
      <c r="D60" s="26"/>
      <c r="E60" s="26"/>
      <c r="F60" s="26"/>
    </row>
    <row r="61" spans="2:7">
      <c r="B61" s="28" t="s">
        <v>1033</v>
      </c>
      <c r="C61" s="28" t="s">
        <v>992</v>
      </c>
      <c r="D61" s="28" t="s">
        <v>1034</v>
      </c>
      <c r="E61" s="29" t="s">
        <v>1035</v>
      </c>
      <c r="F61" s="28" t="s">
        <v>1036</v>
      </c>
    </row>
    <row r="62" spans="2:7">
      <c r="B62" s="30">
        <v>661</v>
      </c>
      <c r="C62" s="30" t="s">
        <v>1062</v>
      </c>
      <c r="D62" s="30" t="s">
        <v>1062</v>
      </c>
      <c r="E62" s="30">
        <v>11</v>
      </c>
      <c r="F62" s="30">
        <f t="shared" ref="F62" si="2">E62*50000</f>
        <v>550000</v>
      </c>
    </row>
    <row r="63" spans="2:7">
      <c r="B63" s="28"/>
      <c r="C63" s="70" t="s">
        <v>1038</v>
      </c>
      <c r="D63" s="70"/>
      <c r="E63" s="28">
        <f>SUM(E62:E62)</f>
        <v>11</v>
      </c>
      <c r="F63" s="28">
        <f>SUM(F62:F62)</f>
        <v>550000</v>
      </c>
    </row>
  </sheetData>
  <mergeCells count="11">
    <mergeCell ref="C63:D63"/>
    <mergeCell ref="C8:D8"/>
    <mergeCell ref="B10:F12"/>
    <mergeCell ref="C15:D15"/>
    <mergeCell ref="B17:F18"/>
    <mergeCell ref="C25:D25"/>
    <mergeCell ref="B27:F30"/>
    <mergeCell ref="C36:D36"/>
    <mergeCell ref="B38:F41"/>
    <mergeCell ref="B46:F47"/>
    <mergeCell ref="C57:D57"/>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dimension ref="B2:G20"/>
  <sheetViews>
    <sheetView workbookViewId="0"/>
  </sheetViews>
  <sheetFormatPr defaultRowHeight="16.5"/>
  <cols>
    <col min="1" max="1" width="9.140625" style="25"/>
    <col min="2" max="2" width="7.28515625" style="25" customWidth="1"/>
    <col min="3" max="3" width="28.140625" style="25" bestFit="1" customWidth="1"/>
    <col min="4" max="4" width="27.5703125" style="25" bestFit="1" customWidth="1"/>
    <col min="5" max="5" width="8.42578125" style="25" customWidth="1"/>
    <col min="6" max="6" width="14.7109375" style="25" customWidth="1"/>
    <col min="7" max="8" width="10.28515625" style="25" bestFit="1" customWidth="1"/>
    <col min="9" max="9" width="48.28515625" style="25" customWidth="1"/>
    <col min="10" max="10" width="14.7109375" style="25" bestFit="1" customWidth="1"/>
    <col min="11" max="16384" width="9.140625" style="25"/>
  </cols>
  <sheetData>
    <row r="2" spans="2:7">
      <c r="B2" s="34" t="s">
        <v>1031</v>
      </c>
    </row>
    <row r="4" spans="2:7">
      <c r="B4" s="28" t="s">
        <v>1033</v>
      </c>
      <c r="C4" s="28" t="s">
        <v>992</v>
      </c>
      <c r="D4" s="28" t="s">
        <v>1034</v>
      </c>
      <c r="E4" s="29" t="s">
        <v>1052</v>
      </c>
      <c r="F4" s="29" t="s">
        <v>1035</v>
      </c>
      <c r="G4" s="28" t="s">
        <v>1036</v>
      </c>
    </row>
    <row r="5" spans="2:7">
      <c r="B5" s="30">
        <v>657</v>
      </c>
      <c r="C5" s="30" t="s">
        <v>1037</v>
      </c>
      <c r="D5" s="30" t="s">
        <v>1037</v>
      </c>
      <c r="E5" s="35">
        <v>0</v>
      </c>
      <c r="F5" s="36">
        <v>2</v>
      </c>
      <c r="G5" s="30">
        <f>+F5*50000</f>
        <v>100000</v>
      </c>
    </row>
    <row r="6" spans="2:7">
      <c r="B6" s="30">
        <v>652</v>
      </c>
      <c r="C6" s="30" t="s">
        <v>679</v>
      </c>
      <c r="D6" s="30" t="s">
        <v>679</v>
      </c>
      <c r="E6" s="35">
        <v>0</v>
      </c>
      <c r="F6" s="36">
        <v>3</v>
      </c>
      <c r="G6" s="30">
        <f>+F6*50000</f>
        <v>150000</v>
      </c>
    </row>
    <row r="7" spans="2:7">
      <c r="B7" s="30">
        <v>108</v>
      </c>
      <c r="C7" s="30" t="s">
        <v>1041</v>
      </c>
      <c r="D7" s="30" t="s">
        <v>1042</v>
      </c>
      <c r="E7" s="35">
        <v>0</v>
      </c>
      <c r="F7" s="36">
        <v>8</v>
      </c>
      <c r="G7" s="30">
        <f>+F7*50000</f>
        <v>400000</v>
      </c>
    </row>
    <row r="8" spans="2:7">
      <c r="B8" s="30">
        <v>653</v>
      </c>
      <c r="C8" s="30" t="s">
        <v>681</v>
      </c>
      <c r="D8" s="30" t="s">
        <v>681</v>
      </c>
      <c r="E8" s="35">
        <v>0</v>
      </c>
      <c r="F8" s="36">
        <v>6</v>
      </c>
      <c r="G8" s="30">
        <f t="shared" ref="G8:G10" si="0">+F8*50000</f>
        <v>300000</v>
      </c>
    </row>
    <row r="9" spans="2:7">
      <c r="B9" s="30">
        <v>820</v>
      </c>
      <c r="C9" s="30" t="s">
        <v>1043</v>
      </c>
      <c r="D9" s="30" t="s">
        <v>1043</v>
      </c>
      <c r="E9" s="35">
        <v>0</v>
      </c>
      <c r="F9" s="36">
        <v>20</v>
      </c>
      <c r="G9" s="30">
        <f t="shared" si="0"/>
        <v>1000000</v>
      </c>
    </row>
    <row r="10" spans="2:7">
      <c r="B10" s="30">
        <v>806</v>
      </c>
      <c r="C10" s="30" t="s">
        <v>1044</v>
      </c>
      <c r="D10" s="30" t="s">
        <v>1044</v>
      </c>
      <c r="E10" s="35">
        <v>0</v>
      </c>
      <c r="F10" s="36">
        <v>1</v>
      </c>
      <c r="G10" s="30">
        <f t="shared" si="0"/>
        <v>50000</v>
      </c>
    </row>
    <row r="11" spans="2:7">
      <c r="B11" s="30">
        <v>118</v>
      </c>
      <c r="C11" s="30" t="s">
        <v>1047</v>
      </c>
      <c r="D11" s="30" t="s">
        <v>1048</v>
      </c>
      <c r="E11" s="35">
        <v>0</v>
      </c>
      <c r="F11" s="36">
        <v>1</v>
      </c>
      <c r="G11" s="30">
        <f>+F11*50000</f>
        <v>50000</v>
      </c>
    </row>
    <row r="12" spans="2:7">
      <c r="B12" s="30">
        <v>649</v>
      </c>
      <c r="C12" s="30" t="s">
        <v>670</v>
      </c>
      <c r="D12" s="30" t="s">
        <v>670</v>
      </c>
      <c r="E12" s="35">
        <v>1</v>
      </c>
      <c r="F12" s="36">
        <v>0</v>
      </c>
      <c r="G12" s="30">
        <f>+E12*100000+F12*50000</f>
        <v>100000</v>
      </c>
    </row>
    <row r="13" spans="2:7">
      <c r="B13" s="30">
        <v>648</v>
      </c>
      <c r="C13" s="30" t="s">
        <v>729</v>
      </c>
      <c r="D13" s="30" t="s">
        <v>729</v>
      </c>
      <c r="E13" s="36">
        <v>0</v>
      </c>
      <c r="F13" s="36">
        <v>3</v>
      </c>
      <c r="G13" s="30">
        <f>+E13*100000+F13*50000</f>
        <v>150000</v>
      </c>
    </row>
    <row r="14" spans="2:7">
      <c r="B14" s="30">
        <v>664</v>
      </c>
      <c r="C14" s="30" t="s">
        <v>1053</v>
      </c>
      <c r="D14" s="30" t="s">
        <v>1053</v>
      </c>
      <c r="E14" s="35">
        <v>0</v>
      </c>
      <c r="F14" s="35">
        <v>1</v>
      </c>
      <c r="G14" s="30">
        <f>+E14*100000+F14*50000</f>
        <v>50000</v>
      </c>
    </row>
    <row r="15" spans="2:7">
      <c r="B15" s="30">
        <v>841</v>
      </c>
      <c r="C15" s="30" t="s">
        <v>1054</v>
      </c>
      <c r="D15" s="30" t="s">
        <v>1055</v>
      </c>
      <c r="E15" s="35">
        <v>1</v>
      </c>
      <c r="F15" s="35">
        <v>0</v>
      </c>
      <c r="G15" s="30">
        <f>+E15*100000+F15*50000</f>
        <v>100000</v>
      </c>
    </row>
    <row r="16" spans="2:7">
      <c r="B16" s="30">
        <v>124</v>
      </c>
      <c r="C16" s="30" t="s">
        <v>1056</v>
      </c>
      <c r="D16" s="30" t="s">
        <v>1057</v>
      </c>
      <c r="E16" s="35">
        <v>0</v>
      </c>
      <c r="F16" s="35">
        <v>2</v>
      </c>
      <c r="G16" s="30">
        <f t="shared" ref="G16:G18" si="1">+E16*100000+F16*50000</f>
        <v>100000</v>
      </c>
    </row>
    <row r="17" spans="2:7">
      <c r="B17" s="30">
        <v>127</v>
      </c>
      <c r="C17" s="30" t="s">
        <v>1058</v>
      </c>
      <c r="D17" s="30" t="s">
        <v>546</v>
      </c>
      <c r="E17" s="35">
        <v>2</v>
      </c>
      <c r="F17" s="35">
        <v>11</v>
      </c>
      <c r="G17" s="30">
        <f t="shared" si="1"/>
        <v>750000</v>
      </c>
    </row>
    <row r="18" spans="2:7">
      <c r="B18" s="30">
        <v>654</v>
      </c>
      <c r="C18" s="30" t="s">
        <v>1059</v>
      </c>
      <c r="D18" s="30" t="s">
        <v>1060</v>
      </c>
      <c r="E18" s="35">
        <v>2</v>
      </c>
      <c r="F18" s="35">
        <v>0</v>
      </c>
      <c r="G18" s="30">
        <f t="shared" si="1"/>
        <v>200000</v>
      </c>
    </row>
    <row r="19" spans="2:7">
      <c r="B19" s="30">
        <v>661</v>
      </c>
      <c r="C19" s="30" t="s">
        <v>1062</v>
      </c>
      <c r="D19" s="30" t="s">
        <v>1062</v>
      </c>
      <c r="E19" s="35">
        <v>0</v>
      </c>
      <c r="F19" s="35">
        <v>11</v>
      </c>
      <c r="G19" s="30">
        <f t="shared" ref="G19" si="2">F19*50000</f>
        <v>550000</v>
      </c>
    </row>
    <row r="20" spans="2:7">
      <c r="B20" s="28"/>
      <c r="C20" s="70" t="s">
        <v>1038</v>
      </c>
      <c r="D20" s="70"/>
      <c r="E20" s="37">
        <f>SUM(E5:E19)</f>
        <v>6</v>
      </c>
      <c r="F20" s="37">
        <f>SUM(F5:F19)</f>
        <v>69</v>
      </c>
      <c r="G20" s="37">
        <f>SUM(G5:G19)</f>
        <v>4050000</v>
      </c>
    </row>
  </sheetData>
  <mergeCells count="1">
    <mergeCell ref="C20:D20"/>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B2:F20"/>
  <sheetViews>
    <sheetView workbookViewId="0"/>
  </sheetViews>
  <sheetFormatPr defaultRowHeight="16.5"/>
  <cols>
    <col min="1" max="1" width="9.140625" style="25"/>
    <col min="2" max="2" width="7.28515625" style="25" customWidth="1"/>
    <col min="3" max="3" width="28.140625" style="25" bestFit="1" customWidth="1"/>
    <col min="4" max="4" width="8.42578125" style="25" customWidth="1"/>
    <col min="5" max="5" width="14.7109375" style="25" customWidth="1"/>
    <col min="6" max="7" width="10.28515625" style="25" bestFit="1" customWidth="1"/>
    <col min="8" max="8" width="48.28515625" style="25" customWidth="1"/>
    <col min="9" max="9" width="14.7109375" style="25" bestFit="1" customWidth="1"/>
    <col min="10" max="16384" width="9.140625" style="25"/>
  </cols>
  <sheetData>
    <row r="2" spans="2:6">
      <c r="B2" s="34" t="s">
        <v>1031</v>
      </c>
    </row>
    <row r="4" spans="2:6">
      <c r="B4" s="28" t="s">
        <v>1033</v>
      </c>
      <c r="C4" s="28" t="s">
        <v>992</v>
      </c>
      <c r="D4" s="29" t="s">
        <v>1052</v>
      </c>
      <c r="E4" s="29" t="s">
        <v>1035</v>
      </c>
      <c r="F4" s="28" t="s">
        <v>1036</v>
      </c>
    </row>
    <row r="5" spans="2:6">
      <c r="B5" s="31" t="s">
        <v>100</v>
      </c>
      <c r="C5" s="30" t="s">
        <v>1062</v>
      </c>
      <c r="D5" s="35">
        <v>0</v>
      </c>
      <c r="E5" s="35">
        <v>11</v>
      </c>
      <c r="F5" s="30">
        <f>E5*50000</f>
        <v>550000</v>
      </c>
    </row>
    <row r="6" spans="2:6">
      <c r="B6" s="31" t="s">
        <v>88</v>
      </c>
      <c r="C6" s="30" t="s">
        <v>670</v>
      </c>
      <c r="D6" s="35">
        <v>1</v>
      </c>
      <c r="E6" s="36">
        <v>0</v>
      </c>
      <c r="F6" s="30">
        <f>+D6*100000+E6*50000</f>
        <v>100000</v>
      </c>
    </row>
    <row r="7" spans="2:6">
      <c r="B7" s="31" t="s">
        <v>87</v>
      </c>
      <c r="C7" s="30" t="s">
        <v>729</v>
      </c>
      <c r="D7" s="36">
        <v>0</v>
      </c>
      <c r="E7" s="36">
        <v>3</v>
      </c>
      <c r="F7" s="30">
        <f>+D7*100000+E7*50000</f>
        <v>150000</v>
      </c>
    </row>
    <row r="8" spans="2:6">
      <c r="B8" s="31" t="s">
        <v>96</v>
      </c>
      <c r="C8" s="30" t="s">
        <v>1037</v>
      </c>
      <c r="D8" s="35">
        <v>0</v>
      </c>
      <c r="E8" s="36">
        <v>2</v>
      </c>
      <c r="F8" s="30">
        <f>+E8*50000</f>
        <v>100000</v>
      </c>
    </row>
    <row r="9" spans="2:6">
      <c r="B9" s="31" t="s">
        <v>110</v>
      </c>
      <c r="C9" s="30" t="s">
        <v>1044</v>
      </c>
      <c r="D9" s="35">
        <v>0</v>
      </c>
      <c r="E9" s="36">
        <v>1</v>
      </c>
      <c r="F9" s="30">
        <f>+E9*50000</f>
        <v>50000</v>
      </c>
    </row>
    <row r="10" spans="2:6">
      <c r="B10" s="31" t="s">
        <v>102</v>
      </c>
      <c r="C10" s="30" t="s">
        <v>1053</v>
      </c>
      <c r="D10" s="35">
        <v>0</v>
      </c>
      <c r="E10" s="35">
        <v>1</v>
      </c>
      <c r="F10" s="30">
        <f>+D10*100000+E10*50000</f>
        <v>50000</v>
      </c>
    </row>
    <row r="11" spans="2:6">
      <c r="B11" s="31" t="s">
        <v>19</v>
      </c>
      <c r="C11" s="30" t="s">
        <v>1041</v>
      </c>
      <c r="D11" s="35">
        <v>0</v>
      </c>
      <c r="E11" s="36">
        <v>8</v>
      </c>
      <c r="F11" s="30">
        <f>+E11*50000</f>
        <v>400000</v>
      </c>
    </row>
    <row r="12" spans="2:6">
      <c r="B12" s="31" t="s">
        <v>127</v>
      </c>
      <c r="C12" s="30" t="s">
        <v>1054</v>
      </c>
      <c r="D12" s="35">
        <v>1</v>
      </c>
      <c r="E12" s="35">
        <v>0</v>
      </c>
      <c r="F12" s="30">
        <f>+D12*100000+E12*50000</f>
        <v>100000</v>
      </c>
    </row>
    <row r="13" spans="2:6">
      <c r="B13" s="31" t="s">
        <v>22</v>
      </c>
      <c r="C13" s="30" t="s">
        <v>1047</v>
      </c>
      <c r="D13" s="35">
        <v>0</v>
      </c>
      <c r="E13" s="36">
        <v>1</v>
      </c>
      <c r="F13" s="30">
        <f>+E13*50000</f>
        <v>50000</v>
      </c>
    </row>
    <row r="14" spans="2:6">
      <c r="B14" s="31" t="s">
        <v>23</v>
      </c>
      <c r="C14" s="30" t="s">
        <v>1056</v>
      </c>
      <c r="D14" s="35">
        <v>0</v>
      </c>
      <c r="E14" s="35">
        <v>2</v>
      </c>
      <c r="F14" s="30">
        <f>+D14*100000+E14*50000</f>
        <v>100000</v>
      </c>
    </row>
    <row r="15" spans="2:6">
      <c r="B15" s="31" t="s">
        <v>26</v>
      </c>
      <c r="C15" s="30" t="s">
        <v>1058</v>
      </c>
      <c r="D15" s="35">
        <v>2</v>
      </c>
      <c r="E15" s="35">
        <v>11</v>
      </c>
      <c r="F15" s="30">
        <f>+D15*100000+E15*50000</f>
        <v>750000</v>
      </c>
    </row>
    <row r="16" spans="2:6">
      <c r="B16" s="31" t="s">
        <v>121</v>
      </c>
      <c r="C16" s="30" t="s">
        <v>1043</v>
      </c>
      <c r="D16" s="35">
        <v>0</v>
      </c>
      <c r="E16" s="36">
        <v>20</v>
      </c>
      <c r="F16" s="30">
        <f>+E16*50000</f>
        <v>1000000</v>
      </c>
    </row>
    <row r="17" spans="2:6">
      <c r="B17" s="31" t="s">
        <v>91</v>
      </c>
      <c r="C17" s="30" t="s">
        <v>679</v>
      </c>
      <c r="D17" s="35">
        <v>0</v>
      </c>
      <c r="E17" s="36">
        <v>3</v>
      </c>
      <c r="F17" s="30">
        <f>+E17*50000</f>
        <v>150000</v>
      </c>
    </row>
    <row r="18" spans="2:6">
      <c r="B18" s="31" t="s">
        <v>92</v>
      </c>
      <c r="C18" s="30" t="s">
        <v>681</v>
      </c>
      <c r="D18" s="35">
        <v>0</v>
      </c>
      <c r="E18" s="36">
        <v>6</v>
      </c>
      <c r="F18" s="30">
        <f>+E18*50000</f>
        <v>300000</v>
      </c>
    </row>
    <row r="19" spans="2:6">
      <c r="B19" s="31" t="s">
        <v>93</v>
      </c>
      <c r="C19" s="30" t="s">
        <v>1060</v>
      </c>
      <c r="D19" s="35">
        <v>2</v>
      </c>
      <c r="E19" s="35">
        <v>0</v>
      </c>
      <c r="F19" s="30">
        <f>+D19*100000+E19*50000</f>
        <v>200000</v>
      </c>
    </row>
    <row r="20" spans="2:6">
      <c r="B20" s="28"/>
      <c r="C20" s="37" t="s">
        <v>1038</v>
      </c>
      <c r="D20" s="37">
        <f>SUM(D5:D19)</f>
        <v>6</v>
      </c>
      <c r="E20" s="37">
        <f>SUM(E5:E19)</f>
        <v>69</v>
      </c>
      <c r="F20" s="37">
        <f>SUM(F5:F19)</f>
        <v>4050000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pageSetUpPr fitToPage="1"/>
  </sheetPr>
  <dimension ref="A2:T158"/>
  <sheetViews>
    <sheetView zoomScale="85" zoomScaleNormal="85" workbookViewId="0">
      <selection activeCell="D11" sqref="D11"/>
    </sheetView>
  </sheetViews>
  <sheetFormatPr defaultRowHeight="16.5"/>
  <cols>
    <col min="1" max="1" width="5.5703125" style="25" customWidth="1"/>
    <col min="2" max="2" width="9.140625" style="25"/>
    <col min="3" max="3" width="51.85546875" style="25" customWidth="1"/>
    <col min="4" max="18" width="12.85546875" style="25" customWidth="1"/>
    <col min="19" max="19" width="10.7109375" style="25" bestFit="1" customWidth="1"/>
    <col min="20" max="16384" width="9.140625" style="25"/>
  </cols>
  <sheetData>
    <row r="2" spans="1:20" ht="181.5">
      <c r="A2" s="38" t="s">
        <v>991</v>
      </c>
      <c r="B2" s="38" t="s">
        <v>989</v>
      </c>
      <c r="C2" s="30" t="s">
        <v>990</v>
      </c>
      <c r="D2" s="38" t="s">
        <v>1063</v>
      </c>
      <c r="E2" s="38" t="s">
        <v>1064</v>
      </c>
      <c r="F2" s="38" t="s">
        <v>1065</v>
      </c>
      <c r="G2" s="38" t="s">
        <v>1066</v>
      </c>
      <c r="H2" s="38" t="s">
        <v>1067</v>
      </c>
      <c r="I2" s="38" t="s">
        <v>1068</v>
      </c>
      <c r="J2" s="38" t="s">
        <v>1069</v>
      </c>
      <c r="K2" s="38" t="s">
        <v>1070</v>
      </c>
      <c r="L2" s="38" t="s">
        <v>1071</v>
      </c>
      <c r="M2" s="38" t="s">
        <v>1072</v>
      </c>
      <c r="N2" s="38" t="s">
        <v>1073</v>
      </c>
      <c r="O2" s="38" t="s">
        <v>1074</v>
      </c>
      <c r="P2" s="38" t="s">
        <v>1075</v>
      </c>
      <c r="Q2" s="38" t="s">
        <v>1076</v>
      </c>
      <c r="R2" s="38" t="s">
        <v>1077</v>
      </c>
      <c r="S2" s="38" t="s">
        <v>1078</v>
      </c>
    </row>
    <row r="3" spans="1:20">
      <c r="A3" s="30"/>
      <c r="B3" s="30"/>
      <c r="C3" s="39" t="s">
        <v>1079</v>
      </c>
      <c r="D3" s="40">
        <v>25</v>
      </c>
      <c r="E3" s="40">
        <v>50</v>
      </c>
      <c r="F3" s="40">
        <v>50</v>
      </c>
      <c r="G3" s="40">
        <v>25</v>
      </c>
      <c r="H3" s="40">
        <v>10000</v>
      </c>
      <c r="I3" s="40">
        <v>25</v>
      </c>
      <c r="J3" s="40">
        <v>25</v>
      </c>
      <c r="K3" s="40">
        <v>10000</v>
      </c>
      <c r="L3" s="40">
        <v>1000</v>
      </c>
      <c r="M3" s="40">
        <v>10000</v>
      </c>
      <c r="N3" s="40">
        <v>10000</v>
      </c>
      <c r="O3" s="40">
        <v>25</v>
      </c>
      <c r="P3" s="40">
        <v>100000</v>
      </c>
      <c r="Q3" s="40">
        <v>50000</v>
      </c>
      <c r="R3" s="40">
        <v>50000</v>
      </c>
      <c r="S3" s="30"/>
    </row>
    <row r="4" spans="1:20" ht="18" customHeight="1">
      <c r="A4" s="35">
        <v>1</v>
      </c>
      <c r="B4" s="41" t="s">
        <v>138</v>
      </c>
      <c r="C4" s="41" t="s">
        <v>808</v>
      </c>
      <c r="D4" s="42">
        <v>0</v>
      </c>
      <c r="E4" s="42">
        <v>0</v>
      </c>
      <c r="F4" s="42">
        <v>0</v>
      </c>
      <c r="G4" s="42">
        <v>2</v>
      </c>
      <c r="H4" s="42">
        <v>0</v>
      </c>
      <c r="I4" s="42">
        <v>0</v>
      </c>
      <c r="J4" s="42">
        <v>0</v>
      </c>
      <c r="K4" s="42">
        <v>0</v>
      </c>
      <c r="L4" s="42">
        <v>0</v>
      </c>
      <c r="M4" s="42">
        <v>0</v>
      </c>
      <c r="N4" s="42">
        <v>0</v>
      </c>
      <c r="O4" s="42">
        <v>0</v>
      </c>
      <c r="P4" s="42">
        <v>0</v>
      </c>
      <c r="Q4" s="42">
        <v>0</v>
      </c>
      <c r="R4" s="42">
        <v>0</v>
      </c>
      <c r="S4" s="30">
        <f>G4*25+H4*10000+I4*25+J4*25+K4*10000+L4*1000+M4*10000+N4*10000+O4*25+P4*100000+Q4*50000+R4*50000</f>
        <v>50</v>
      </c>
      <c r="T4" s="25">
        <f>COUNTIF('Calculation Sheet'!$B$3:$B$151,B4)</f>
        <v>1</v>
      </c>
    </row>
    <row r="5" spans="1:20">
      <c r="A5" s="35">
        <v>2</v>
      </c>
      <c r="B5" s="41" t="s">
        <v>100</v>
      </c>
      <c r="C5" s="41" t="s">
        <v>726</v>
      </c>
      <c r="D5" s="42">
        <v>0</v>
      </c>
      <c r="E5" s="42">
        <v>109</v>
      </c>
      <c r="F5" s="42">
        <v>132</v>
      </c>
      <c r="G5" s="42">
        <v>222</v>
      </c>
      <c r="H5" s="42">
        <v>0</v>
      </c>
      <c r="I5" s="42">
        <v>0</v>
      </c>
      <c r="J5" s="42">
        <v>3</v>
      </c>
      <c r="K5" s="42">
        <v>0</v>
      </c>
      <c r="L5" s="42">
        <v>0</v>
      </c>
      <c r="M5" s="42">
        <v>0</v>
      </c>
      <c r="N5" s="42">
        <v>36</v>
      </c>
      <c r="O5" s="42">
        <v>2967</v>
      </c>
      <c r="P5" s="42">
        <v>1</v>
      </c>
      <c r="Q5" s="42">
        <v>11</v>
      </c>
      <c r="R5" s="42">
        <v>6</v>
      </c>
      <c r="S5" s="30">
        <f t="shared" ref="S5:S68" si="0">G5*25+H5*10000+I5*25+J5*25+K5*10000+L5*1000+M5*10000+N5*10000+O5*25+P5*100000+Q5*50000+R5*50000</f>
        <v>1389800</v>
      </c>
      <c r="T5" s="25">
        <f>COUNTIF('Calculation Sheet'!$B$3:$B$151,B5)</f>
        <v>1</v>
      </c>
    </row>
    <row r="6" spans="1:20">
      <c r="A6" s="35">
        <v>3</v>
      </c>
      <c r="B6" s="41" t="s">
        <v>66</v>
      </c>
      <c r="C6" s="41" t="s">
        <v>636</v>
      </c>
      <c r="D6" s="42">
        <v>0</v>
      </c>
      <c r="E6" s="42">
        <v>39</v>
      </c>
      <c r="F6" s="42">
        <v>9</v>
      </c>
      <c r="G6" s="42">
        <v>189</v>
      </c>
      <c r="H6" s="42">
        <v>0</v>
      </c>
      <c r="I6" s="42">
        <v>2</v>
      </c>
      <c r="J6" s="42">
        <v>4</v>
      </c>
      <c r="K6" s="42">
        <v>0</v>
      </c>
      <c r="L6" s="42">
        <v>0</v>
      </c>
      <c r="M6" s="42">
        <v>0</v>
      </c>
      <c r="N6" s="42">
        <v>13</v>
      </c>
      <c r="O6" s="42">
        <v>1135</v>
      </c>
      <c r="P6" s="42">
        <v>0</v>
      </c>
      <c r="Q6" s="42">
        <v>0</v>
      </c>
      <c r="R6" s="42">
        <v>1</v>
      </c>
      <c r="S6" s="30">
        <f t="shared" si="0"/>
        <v>213250</v>
      </c>
      <c r="T6" s="25">
        <f>COUNTIF('Calculation Sheet'!$B$3:$B$151,B6)</f>
        <v>1</v>
      </c>
    </row>
    <row r="7" spans="1:20">
      <c r="A7" s="57">
        <v>4</v>
      </c>
      <c r="B7" s="58" t="s">
        <v>122</v>
      </c>
      <c r="C7" s="58" t="s">
        <v>1080</v>
      </c>
      <c r="D7" s="59">
        <v>0</v>
      </c>
      <c r="E7" s="59">
        <v>63</v>
      </c>
      <c r="F7" s="59">
        <v>395</v>
      </c>
      <c r="G7" s="59">
        <v>33</v>
      </c>
      <c r="H7" s="59">
        <v>0</v>
      </c>
      <c r="I7" s="59">
        <v>0</v>
      </c>
      <c r="J7" s="59">
        <v>5</v>
      </c>
      <c r="K7" s="59">
        <v>0</v>
      </c>
      <c r="L7" s="59">
        <v>0</v>
      </c>
      <c r="M7" s="59">
        <v>0</v>
      </c>
      <c r="N7" s="59">
        <v>5</v>
      </c>
      <c r="O7" s="59">
        <v>1353</v>
      </c>
      <c r="P7" s="59">
        <v>0</v>
      </c>
      <c r="Q7" s="59">
        <v>0</v>
      </c>
      <c r="R7" s="59">
        <v>3</v>
      </c>
      <c r="S7" s="60">
        <f t="shared" si="0"/>
        <v>234775</v>
      </c>
      <c r="T7" s="61">
        <f>COUNTIF('Calculation Sheet'!$B$3:$B$151,B7)</f>
        <v>1</v>
      </c>
    </row>
    <row r="8" spans="1:20">
      <c r="A8" s="57">
        <v>5</v>
      </c>
      <c r="B8" s="58" t="s">
        <v>469</v>
      </c>
      <c r="C8" s="58" t="s">
        <v>841</v>
      </c>
      <c r="D8" s="59">
        <v>0</v>
      </c>
      <c r="E8" s="59">
        <v>0</v>
      </c>
      <c r="F8" s="59">
        <v>0</v>
      </c>
      <c r="G8" s="59">
        <v>0</v>
      </c>
      <c r="H8" s="59">
        <v>0</v>
      </c>
      <c r="I8" s="59">
        <v>0</v>
      </c>
      <c r="J8" s="59">
        <v>0</v>
      </c>
      <c r="K8" s="59">
        <v>0</v>
      </c>
      <c r="L8" s="59">
        <v>0</v>
      </c>
      <c r="M8" s="59">
        <v>0</v>
      </c>
      <c r="N8" s="59">
        <v>0</v>
      </c>
      <c r="O8" s="59">
        <v>0</v>
      </c>
      <c r="P8" s="59">
        <v>0</v>
      </c>
      <c r="Q8" s="59">
        <v>0</v>
      </c>
      <c r="R8" s="59">
        <v>0</v>
      </c>
      <c r="S8" s="60">
        <f t="shared" si="0"/>
        <v>0</v>
      </c>
      <c r="T8" s="61">
        <f>COUNTIF('Calculation Sheet'!$B$3:$B$151,B8)</f>
        <v>1</v>
      </c>
    </row>
    <row r="9" spans="1:20">
      <c r="A9" s="57">
        <v>6</v>
      </c>
      <c r="B9" s="58" t="s">
        <v>86</v>
      </c>
      <c r="C9" s="58" t="s">
        <v>665</v>
      </c>
      <c r="D9" s="59">
        <v>0</v>
      </c>
      <c r="E9" s="59">
        <v>33</v>
      </c>
      <c r="F9" s="59">
        <v>389</v>
      </c>
      <c r="G9" s="59">
        <v>163</v>
      </c>
      <c r="H9" s="59">
        <v>0</v>
      </c>
      <c r="I9" s="59">
        <v>2</v>
      </c>
      <c r="J9" s="59">
        <v>36</v>
      </c>
      <c r="K9" s="59">
        <v>0</v>
      </c>
      <c r="L9" s="59">
        <v>0</v>
      </c>
      <c r="M9" s="59">
        <v>0</v>
      </c>
      <c r="N9" s="59">
        <v>10</v>
      </c>
      <c r="O9" s="59">
        <v>1045</v>
      </c>
      <c r="P9" s="59">
        <v>0</v>
      </c>
      <c r="Q9" s="59">
        <v>0</v>
      </c>
      <c r="R9" s="59">
        <v>0</v>
      </c>
      <c r="S9" s="60">
        <f t="shared" si="0"/>
        <v>131150</v>
      </c>
      <c r="T9" s="61">
        <f>COUNTIF('Calculation Sheet'!$B$3:$B$151,B9)</f>
        <v>1</v>
      </c>
    </row>
    <row r="10" spans="1:20">
      <c r="A10" s="57">
        <v>7</v>
      </c>
      <c r="B10" s="58" t="s">
        <v>69</v>
      </c>
      <c r="C10" s="58" t="s">
        <v>641</v>
      </c>
      <c r="D10" s="59">
        <v>0</v>
      </c>
      <c r="E10" s="59">
        <v>4</v>
      </c>
      <c r="F10" s="59">
        <v>0</v>
      </c>
      <c r="G10" s="59">
        <v>14</v>
      </c>
      <c r="H10" s="59">
        <v>0</v>
      </c>
      <c r="I10" s="59">
        <v>0</v>
      </c>
      <c r="J10" s="59">
        <v>1</v>
      </c>
      <c r="K10" s="59">
        <v>0</v>
      </c>
      <c r="L10" s="59">
        <v>0</v>
      </c>
      <c r="M10" s="59">
        <v>0</v>
      </c>
      <c r="N10" s="59">
        <v>3</v>
      </c>
      <c r="O10" s="59">
        <v>184</v>
      </c>
      <c r="P10" s="59">
        <v>0</v>
      </c>
      <c r="Q10" s="59">
        <v>0</v>
      </c>
      <c r="R10" s="59">
        <v>0</v>
      </c>
      <c r="S10" s="60">
        <f t="shared" si="0"/>
        <v>34975</v>
      </c>
      <c r="T10" s="61">
        <f>COUNTIF('Calculation Sheet'!$B$3:$B$151,B10)</f>
        <v>1</v>
      </c>
    </row>
    <row r="11" spans="1:20">
      <c r="A11" s="57">
        <v>8</v>
      </c>
      <c r="B11" s="58" t="s">
        <v>102</v>
      </c>
      <c r="C11" s="58" t="s">
        <v>941</v>
      </c>
      <c r="D11" s="59">
        <v>0</v>
      </c>
      <c r="E11" s="59">
        <v>21</v>
      </c>
      <c r="F11" s="59">
        <v>7</v>
      </c>
      <c r="G11" s="59">
        <v>45</v>
      </c>
      <c r="H11" s="59">
        <v>0</v>
      </c>
      <c r="I11" s="59">
        <v>1</v>
      </c>
      <c r="J11" s="59">
        <v>1</v>
      </c>
      <c r="K11" s="59">
        <v>0</v>
      </c>
      <c r="L11" s="59">
        <v>0</v>
      </c>
      <c r="M11" s="59">
        <v>0</v>
      </c>
      <c r="N11" s="59">
        <v>14</v>
      </c>
      <c r="O11" s="59">
        <v>2884</v>
      </c>
      <c r="P11" s="59">
        <v>0</v>
      </c>
      <c r="Q11" s="59">
        <v>1</v>
      </c>
      <c r="R11" s="59">
        <v>4</v>
      </c>
      <c r="S11" s="60">
        <f t="shared" si="0"/>
        <v>463275</v>
      </c>
      <c r="T11" s="61">
        <f>COUNTIF('Calculation Sheet'!$B$3:$B$151,B11)</f>
        <v>1</v>
      </c>
    </row>
    <row r="12" spans="1:20">
      <c r="A12" s="57">
        <v>9</v>
      </c>
      <c r="B12" s="58" t="s">
        <v>64</v>
      </c>
      <c r="C12" s="58" t="s">
        <v>937</v>
      </c>
      <c r="D12" s="59">
        <v>0</v>
      </c>
      <c r="E12" s="59">
        <v>0</v>
      </c>
      <c r="F12" s="59">
        <v>4</v>
      </c>
      <c r="G12" s="59">
        <v>56</v>
      </c>
      <c r="H12" s="59">
        <v>0</v>
      </c>
      <c r="I12" s="59">
        <v>0</v>
      </c>
      <c r="J12" s="59">
        <v>2</v>
      </c>
      <c r="K12" s="59">
        <v>0</v>
      </c>
      <c r="L12" s="59">
        <v>0</v>
      </c>
      <c r="M12" s="59">
        <v>0</v>
      </c>
      <c r="N12" s="59">
        <v>8</v>
      </c>
      <c r="O12" s="59">
        <v>656</v>
      </c>
      <c r="P12" s="59">
        <v>0</v>
      </c>
      <c r="Q12" s="59">
        <v>0</v>
      </c>
      <c r="R12" s="59">
        <v>1</v>
      </c>
      <c r="S12" s="60">
        <f t="shared" si="0"/>
        <v>147850</v>
      </c>
      <c r="T12" s="61">
        <f>COUNTIF('Calculation Sheet'!$B$3:$B$151,B12)</f>
        <v>1</v>
      </c>
    </row>
    <row r="13" spans="1:20">
      <c r="A13" s="57">
        <v>10</v>
      </c>
      <c r="B13" s="58" t="s">
        <v>87</v>
      </c>
      <c r="C13" s="58" t="s">
        <v>666</v>
      </c>
      <c r="D13" s="59">
        <v>0</v>
      </c>
      <c r="E13" s="59">
        <v>68</v>
      </c>
      <c r="F13" s="59">
        <v>8</v>
      </c>
      <c r="G13" s="59">
        <v>58</v>
      </c>
      <c r="H13" s="59">
        <v>0</v>
      </c>
      <c r="I13" s="59">
        <v>3</v>
      </c>
      <c r="J13" s="59">
        <v>5</v>
      </c>
      <c r="K13" s="59">
        <v>0</v>
      </c>
      <c r="L13" s="59">
        <v>0</v>
      </c>
      <c r="M13" s="59">
        <v>0</v>
      </c>
      <c r="N13" s="59">
        <v>6</v>
      </c>
      <c r="O13" s="59">
        <v>1375</v>
      </c>
      <c r="P13" s="59">
        <v>0</v>
      </c>
      <c r="Q13" s="59">
        <v>3</v>
      </c>
      <c r="R13" s="59">
        <v>1</v>
      </c>
      <c r="S13" s="60">
        <f t="shared" si="0"/>
        <v>296025</v>
      </c>
      <c r="T13" s="61">
        <f>COUNTIF('Calculation Sheet'!$B$3:$B$151,B13)</f>
        <v>1</v>
      </c>
    </row>
    <row r="14" spans="1:20">
      <c r="A14" s="57">
        <v>11</v>
      </c>
      <c r="B14" s="58" t="s">
        <v>88</v>
      </c>
      <c r="C14" s="58" t="s">
        <v>669</v>
      </c>
      <c r="D14" s="59">
        <v>0</v>
      </c>
      <c r="E14" s="59">
        <v>336</v>
      </c>
      <c r="F14" s="59">
        <v>806</v>
      </c>
      <c r="G14" s="59">
        <v>231</v>
      </c>
      <c r="H14" s="59">
        <v>0</v>
      </c>
      <c r="I14" s="59">
        <v>2</v>
      </c>
      <c r="J14" s="59">
        <v>6</v>
      </c>
      <c r="K14" s="59">
        <v>0</v>
      </c>
      <c r="L14" s="59">
        <v>0</v>
      </c>
      <c r="M14" s="59">
        <v>0</v>
      </c>
      <c r="N14" s="59">
        <v>38</v>
      </c>
      <c r="O14" s="59">
        <v>4664</v>
      </c>
      <c r="P14" s="59">
        <v>1</v>
      </c>
      <c r="Q14" s="59">
        <v>0</v>
      </c>
      <c r="R14" s="59">
        <v>7</v>
      </c>
      <c r="S14" s="60">
        <f t="shared" si="0"/>
        <v>952575</v>
      </c>
      <c r="T14" s="61">
        <f>COUNTIF('Calculation Sheet'!$B$3:$B$151,B14)</f>
        <v>1</v>
      </c>
    </row>
    <row r="15" spans="1:20">
      <c r="A15" s="57">
        <v>12</v>
      </c>
      <c r="B15" s="58" t="s">
        <v>101</v>
      </c>
      <c r="C15" s="58" t="s">
        <v>728</v>
      </c>
      <c r="D15" s="59">
        <v>0</v>
      </c>
      <c r="E15" s="59">
        <v>22</v>
      </c>
      <c r="F15" s="59">
        <v>59</v>
      </c>
      <c r="G15" s="59">
        <v>36</v>
      </c>
      <c r="H15" s="59">
        <v>0</v>
      </c>
      <c r="I15" s="59">
        <v>0</v>
      </c>
      <c r="J15" s="59">
        <v>0</v>
      </c>
      <c r="K15" s="59">
        <v>0</v>
      </c>
      <c r="L15" s="59">
        <v>0</v>
      </c>
      <c r="M15" s="59">
        <v>0</v>
      </c>
      <c r="N15" s="59">
        <v>10</v>
      </c>
      <c r="O15" s="59">
        <v>1166</v>
      </c>
      <c r="P15" s="59">
        <v>0</v>
      </c>
      <c r="Q15" s="59">
        <v>0</v>
      </c>
      <c r="R15" s="59">
        <v>6</v>
      </c>
      <c r="S15" s="60">
        <f t="shared" si="0"/>
        <v>430050</v>
      </c>
      <c r="T15" s="61">
        <f>COUNTIF('Calculation Sheet'!$B$3:$B$151,B15)</f>
        <v>1</v>
      </c>
    </row>
    <row r="16" spans="1:20">
      <c r="A16" s="57">
        <v>13</v>
      </c>
      <c r="B16" s="58" t="s">
        <v>105</v>
      </c>
      <c r="C16" s="58" t="s">
        <v>735</v>
      </c>
      <c r="D16" s="59">
        <v>0</v>
      </c>
      <c r="E16" s="59">
        <v>29</v>
      </c>
      <c r="F16" s="59">
        <v>5</v>
      </c>
      <c r="G16" s="59">
        <v>46</v>
      </c>
      <c r="H16" s="59">
        <v>0</v>
      </c>
      <c r="I16" s="59">
        <v>0</v>
      </c>
      <c r="J16" s="59">
        <v>1</v>
      </c>
      <c r="K16" s="59">
        <v>0</v>
      </c>
      <c r="L16" s="59">
        <v>0</v>
      </c>
      <c r="M16" s="59">
        <v>0</v>
      </c>
      <c r="N16" s="59">
        <v>6</v>
      </c>
      <c r="O16" s="59">
        <v>809</v>
      </c>
      <c r="P16" s="59">
        <v>0</v>
      </c>
      <c r="Q16" s="59">
        <v>0</v>
      </c>
      <c r="R16" s="59">
        <v>1</v>
      </c>
      <c r="S16" s="60">
        <f t="shared" si="0"/>
        <v>131400</v>
      </c>
      <c r="T16" s="61">
        <f>COUNTIF('Calculation Sheet'!$B$3:$B$151,B16)</f>
        <v>1</v>
      </c>
    </row>
    <row r="17" spans="1:20">
      <c r="A17" s="57">
        <v>14</v>
      </c>
      <c r="B17" s="58" t="s">
        <v>104</v>
      </c>
      <c r="C17" s="58" t="s">
        <v>733</v>
      </c>
      <c r="D17" s="59">
        <v>0</v>
      </c>
      <c r="E17" s="59">
        <v>43</v>
      </c>
      <c r="F17" s="59">
        <v>2</v>
      </c>
      <c r="G17" s="59">
        <v>83</v>
      </c>
      <c r="H17" s="59">
        <v>0</v>
      </c>
      <c r="I17" s="59">
        <v>2</v>
      </c>
      <c r="J17" s="59">
        <v>4</v>
      </c>
      <c r="K17" s="59">
        <v>0</v>
      </c>
      <c r="L17" s="59">
        <v>0</v>
      </c>
      <c r="M17" s="59">
        <v>0</v>
      </c>
      <c r="N17" s="59">
        <v>45</v>
      </c>
      <c r="O17" s="59">
        <v>955</v>
      </c>
      <c r="P17" s="59">
        <v>0</v>
      </c>
      <c r="Q17" s="59">
        <v>0</v>
      </c>
      <c r="R17" s="59">
        <v>2</v>
      </c>
      <c r="S17" s="60">
        <f t="shared" si="0"/>
        <v>576100</v>
      </c>
      <c r="T17" s="61">
        <f>COUNTIF('Calculation Sheet'!$B$3:$B$151,B17)</f>
        <v>1</v>
      </c>
    </row>
    <row r="18" spans="1:20">
      <c r="A18" s="57">
        <v>15</v>
      </c>
      <c r="B18" s="58" t="s">
        <v>107</v>
      </c>
      <c r="C18" s="58" t="s">
        <v>737</v>
      </c>
      <c r="D18" s="59">
        <v>0</v>
      </c>
      <c r="E18" s="59">
        <v>33</v>
      </c>
      <c r="F18" s="59">
        <v>99</v>
      </c>
      <c r="G18" s="59">
        <v>201</v>
      </c>
      <c r="H18" s="59">
        <v>0</v>
      </c>
      <c r="I18" s="59">
        <v>5</v>
      </c>
      <c r="J18" s="59">
        <v>23</v>
      </c>
      <c r="K18" s="59">
        <v>0</v>
      </c>
      <c r="L18" s="59">
        <v>0</v>
      </c>
      <c r="M18" s="59">
        <v>0</v>
      </c>
      <c r="N18" s="59">
        <v>58</v>
      </c>
      <c r="O18" s="59">
        <v>3247</v>
      </c>
      <c r="P18" s="59">
        <v>0</v>
      </c>
      <c r="Q18" s="59">
        <v>0</v>
      </c>
      <c r="R18" s="59">
        <v>2</v>
      </c>
      <c r="S18" s="60">
        <f t="shared" si="0"/>
        <v>766900</v>
      </c>
      <c r="T18" s="61">
        <f>COUNTIF('Calculation Sheet'!$B$3:$B$151,B18)</f>
        <v>1</v>
      </c>
    </row>
    <row r="19" spans="1:20" s="43" customFormat="1">
      <c r="A19" s="57">
        <v>16</v>
      </c>
      <c r="B19" s="58" t="s">
        <v>1081</v>
      </c>
      <c r="C19" s="58" t="s">
        <v>1082</v>
      </c>
      <c r="D19" s="59">
        <v>0</v>
      </c>
      <c r="E19" s="59">
        <v>0</v>
      </c>
      <c r="F19" s="59">
        <v>608</v>
      </c>
      <c r="G19" s="59">
        <v>0</v>
      </c>
      <c r="H19" s="59">
        <v>0</v>
      </c>
      <c r="I19" s="59">
        <v>0</v>
      </c>
      <c r="J19" s="59">
        <v>0</v>
      </c>
      <c r="K19" s="59">
        <v>0</v>
      </c>
      <c r="L19" s="59">
        <v>0</v>
      </c>
      <c r="M19" s="59">
        <v>0</v>
      </c>
      <c r="N19" s="59">
        <v>0</v>
      </c>
      <c r="O19" s="59">
        <v>0</v>
      </c>
      <c r="P19" s="59">
        <v>0</v>
      </c>
      <c r="Q19" s="59">
        <v>0</v>
      </c>
      <c r="R19" s="59">
        <v>0</v>
      </c>
      <c r="S19" s="60">
        <f t="shared" si="0"/>
        <v>0</v>
      </c>
      <c r="T19" s="61">
        <f>COUNTIF('Calculation Sheet'!$B$3:$B$151,B19)</f>
        <v>0</v>
      </c>
    </row>
    <row r="20" spans="1:20">
      <c r="A20" s="57">
        <v>17</v>
      </c>
      <c r="B20" s="58" t="s">
        <v>900</v>
      </c>
      <c r="C20" s="58" t="s">
        <v>739</v>
      </c>
      <c r="D20" s="59">
        <v>0</v>
      </c>
      <c r="E20" s="59">
        <v>0</v>
      </c>
      <c r="F20" s="59">
        <v>0</v>
      </c>
      <c r="G20" s="59">
        <v>5</v>
      </c>
      <c r="H20" s="59">
        <v>0</v>
      </c>
      <c r="I20" s="59">
        <v>3</v>
      </c>
      <c r="J20" s="59">
        <v>0</v>
      </c>
      <c r="K20" s="59">
        <v>0</v>
      </c>
      <c r="L20" s="59">
        <v>0</v>
      </c>
      <c r="M20" s="59">
        <v>0</v>
      </c>
      <c r="N20" s="59">
        <v>0</v>
      </c>
      <c r="O20" s="59">
        <v>30</v>
      </c>
      <c r="P20" s="59">
        <v>0</v>
      </c>
      <c r="Q20" s="59">
        <v>0</v>
      </c>
      <c r="R20" s="59">
        <v>0</v>
      </c>
      <c r="S20" s="60">
        <f t="shared" si="0"/>
        <v>950</v>
      </c>
      <c r="T20" s="61">
        <f>COUNTIF('Calculation Sheet'!$B$3:$B$151,B20)</f>
        <v>1</v>
      </c>
    </row>
    <row r="21" spans="1:20">
      <c r="A21" s="57">
        <v>18</v>
      </c>
      <c r="B21" s="58" t="s">
        <v>96</v>
      </c>
      <c r="C21" s="58" t="s">
        <v>715</v>
      </c>
      <c r="D21" s="59">
        <v>0</v>
      </c>
      <c r="E21" s="59">
        <v>129</v>
      </c>
      <c r="F21" s="59">
        <v>640</v>
      </c>
      <c r="G21" s="59">
        <v>155</v>
      </c>
      <c r="H21" s="59">
        <v>0</v>
      </c>
      <c r="I21" s="59">
        <v>0</v>
      </c>
      <c r="J21" s="59">
        <v>1</v>
      </c>
      <c r="K21" s="59">
        <v>0</v>
      </c>
      <c r="L21" s="59">
        <v>0</v>
      </c>
      <c r="M21" s="59">
        <v>1</v>
      </c>
      <c r="N21" s="59">
        <v>31</v>
      </c>
      <c r="O21" s="59">
        <v>2853</v>
      </c>
      <c r="P21" s="59">
        <v>0</v>
      </c>
      <c r="Q21" s="59">
        <v>2</v>
      </c>
      <c r="R21" s="59">
        <v>2</v>
      </c>
      <c r="S21" s="60">
        <f t="shared" si="0"/>
        <v>595225</v>
      </c>
      <c r="T21" s="61">
        <f>COUNTIF('Calculation Sheet'!$B$3:$B$151,B21)</f>
        <v>1</v>
      </c>
    </row>
    <row r="22" spans="1:20">
      <c r="A22" s="57">
        <v>19</v>
      </c>
      <c r="B22" s="58" t="s">
        <v>868</v>
      </c>
      <c r="C22" s="58" t="s">
        <v>869</v>
      </c>
      <c r="D22" s="59">
        <v>0</v>
      </c>
      <c r="E22" s="59">
        <v>0</v>
      </c>
      <c r="F22" s="59">
        <v>0</v>
      </c>
      <c r="G22" s="59">
        <v>0</v>
      </c>
      <c r="H22" s="59">
        <v>0</v>
      </c>
      <c r="I22" s="59">
        <v>0</v>
      </c>
      <c r="J22" s="59">
        <v>0</v>
      </c>
      <c r="K22" s="59">
        <v>0</v>
      </c>
      <c r="L22" s="59">
        <v>0</v>
      </c>
      <c r="M22" s="59">
        <v>0</v>
      </c>
      <c r="N22" s="59">
        <v>0</v>
      </c>
      <c r="O22" s="59">
        <v>4</v>
      </c>
      <c r="P22" s="59">
        <v>0</v>
      </c>
      <c r="Q22" s="59">
        <v>0</v>
      </c>
      <c r="R22" s="59">
        <v>0</v>
      </c>
      <c r="S22" s="60">
        <f t="shared" si="0"/>
        <v>100</v>
      </c>
      <c r="T22" s="61">
        <f>COUNTIF('Calculation Sheet'!$B$3:$B$151,B22)</f>
        <v>1</v>
      </c>
    </row>
    <row r="23" spans="1:20">
      <c r="A23" s="57">
        <v>20</v>
      </c>
      <c r="B23" s="58" t="s">
        <v>70</v>
      </c>
      <c r="C23" s="58" t="s">
        <v>642</v>
      </c>
      <c r="D23" s="59">
        <v>0</v>
      </c>
      <c r="E23" s="59">
        <v>0</v>
      </c>
      <c r="F23" s="59">
        <v>0</v>
      </c>
      <c r="G23" s="59">
        <v>1</v>
      </c>
      <c r="H23" s="59">
        <v>0</v>
      </c>
      <c r="I23" s="59">
        <v>0</v>
      </c>
      <c r="J23" s="59">
        <v>0</v>
      </c>
      <c r="K23" s="59">
        <v>0</v>
      </c>
      <c r="L23" s="59">
        <v>0</v>
      </c>
      <c r="M23" s="59">
        <v>0</v>
      </c>
      <c r="N23" s="59">
        <v>0</v>
      </c>
      <c r="O23" s="59">
        <v>12</v>
      </c>
      <c r="P23" s="59">
        <v>0</v>
      </c>
      <c r="Q23" s="59">
        <v>0</v>
      </c>
      <c r="R23" s="59">
        <v>0</v>
      </c>
      <c r="S23" s="60">
        <f t="shared" si="0"/>
        <v>325</v>
      </c>
      <c r="T23" s="61">
        <f>COUNTIF('Calculation Sheet'!$B$3:$B$151,B23)</f>
        <v>1</v>
      </c>
    </row>
    <row r="24" spans="1:20">
      <c r="A24" s="57">
        <v>21</v>
      </c>
      <c r="B24" s="58" t="s">
        <v>89</v>
      </c>
      <c r="C24" s="58" t="s">
        <v>672</v>
      </c>
      <c r="D24" s="59">
        <v>3</v>
      </c>
      <c r="E24" s="59">
        <v>14</v>
      </c>
      <c r="F24" s="59">
        <v>73</v>
      </c>
      <c r="G24" s="59">
        <v>127</v>
      </c>
      <c r="H24" s="59">
        <v>0</v>
      </c>
      <c r="I24" s="59">
        <v>0</v>
      </c>
      <c r="J24" s="59">
        <v>16</v>
      </c>
      <c r="K24" s="59">
        <v>0</v>
      </c>
      <c r="L24" s="59">
        <v>0</v>
      </c>
      <c r="M24" s="59">
        <v>0</v>
      </c>
      <c r="N24" s="59">
        <v>7</v>
      </c>
      <c r="O24" s="59">
        <v>997</v>
      </c>
      <c r="P24" s="59">
        <v>0</v>
      </c>
      <c r="Q24" s="59">
        <v>0</v>
      </c>
      <c r="R24" s="59">
        <v>1</v>
      </c>
      <c r="S24" s="60">
        <f t="shared" si="0"/>
        <v>148500</v>
      </c>
      <c r="T24" s="61">
        <f>COUNTIF('Calculation Sheet'!$B$3:$B$151,B24)</f>
        <v>1</v>
      </c>
    </row>
    <row r="25" spans="1:20">
      <c r="A25" s="57">
        <v>22</v>
      </c>
      <c r="B25" s="58" t="s">
        <v>71</v>
      </c>
      <c r="C25" s="58" t="s">
        <v>644</v>
      </c>
      <c r="D25" s="59">
        <v>0</v>
      </c>
      <c r="E25" s="59">
        <v>3</v>
      </c>
      <c r="F25" s="59">
        <v>233</v>
      </c>
      <c r="G25" s="59">
        <v>40</v>
      </c>
      <c r="H25" s="59">
        <v>0</v>
      </c>
      <c r="I25" s="59">
        <v>0</v>
      </c>
      <c r="J25" s="59">
        <v>2</v>
      </c>
      <c r="K25" s="59">
        <v>0</v>
      </c>
      <c r="L25" s="59">
        <v>0</v>
      </c>
      <c r="M25" s="59">
        <v>0</v>
      </c>
      <c r="N25" s="59">
        <v>3</v>
      </c>
      <c r="O25" s="59">
        <v>375</v>
      </c>
      <c r="P25" s="59">
        <v>0</v>
      </c>
      <c r="Q25" s="59">
        <v>0</v>
      </c>
      <c r="R25" s="59">
        <v>1</v>
      </c>
      <c r="S25" s="60">
        <f t="shared" si="0"/>
        <v>90425</v>
      </c>
      <c r="T25" s="61">
        <f>COUNTIF('Calculation Sheet'!$B$3:$B$151,B25)</f>
        <v>1</v>
      </c>
    </row>
    <row r="26" spans="1:20">
      <c r="A26" s="57">
        <v>23</v>
      </c>
      <c r="B26" s="58" t="s">
        <v>31</v>
      </c>
      <c r="C26" s="58" t="s">
        <v>555</v>
      </c>
      <c r="D26" s="59">
        <v>0</v>
      </c>
      <c r="E26" s="59">
        <v>0</v>
      </c>
      <c r="F26" s="59">
        <v>0</v>
      </c>
      <c r="G26" s="59">
        <v>0</v>
      </c>
      <c r="H26" s="59">
        <v>0</v>
      </c>
      <c r="I26" s="59">
        <v>0</v>
      </c>
      <c r="J26" s="59">
        <v>0</v>
      </c>
      <c r="K26" s="59">
        <v>0</v>
      </c>
      <c r="L26" s="59">
        <v>0</v>
      </c>
      <c r="M26" s="59">
        <v>0</v>
      </c>
      <c r="N26" s="59">
        <v>0</v>
      </c>
      <c r="O26" s="59">
        <v>9</v>
      </c>
      <c r="P26" s="59">
        <v>0</v>
      </c>
      <c r="Q26" s="59">
        <v>0</v>
      </c>
      <c r="R26" s="59">
        <v>0</v>
      </c>
      <c r="S26" s="60">
        <f t="shared" si="0"/>
        <v>225</v>
      </c>
      <c r="T26" s="61">
        <f>COUNTIF('Calculation Sheet'!$B$3:$B$151,B26)</f>
        <v>1</v>
      </c>
    </row>
    <row r="27" spans="1:20">
      <c r="A27" s="57">
        <v>24</v>
      </c>
      <c r="B27" s="58" t="s">
        <v>58</v>
      </c>
      <c r="C27" s="58" t="s">
        <v>603</v>
      </c>
      <c r="D27" s="59">
        <v>0</v>
      </c>
      <c r="E27" s="59">
        <v>16</v>
      </c>
      <c r="F27" s="59">
        <v>1</v>
      </c>
      <c r="G27" s="59">
        <v>8</v>
      </c>
      <c r="H27" s="59">
        <v>0</v>
      </c>
      <c r="I27" s="59">
        <v>0</v>
      </c>
      <c r="J27" s="59">
        <v>0</v>
      </c>
      <c r="K27" s="59">
        <v>0</v>
      </c>
      <c r="L27" s="59">
        <v>0</v>
      </c>
      <c r="M27" s="59">
        <v>0</v>
      </c>
      <c r="N27" s="59">
        <v>8</v>
      </c>
      <c r="O27" s="59">
        <v>401</v>
      </c>
      <c r="P27" s="59">
        <v>0</v>
      </c>
      <c r="Q27" s="59">
        <v>0</v>
      </c>
      <c r="R27" s="59">
        <v>0</v>
      </c>
      <c r="S27" s="60">
        <f t="shared" si="0"/>
        <v>90225</v>
      </c>
      <c r="T27" s="61">
        <f>COUNTIF('Calculation Sheet'!$B$3:$B$151,B27)</f>
        <v>1</v>
      </c>
    </row>
    <row r="28" spans="1:20" s="43" customFormat="1">
      <c r="A28" s="57">
        <v>25</v>
      </c>
      <c r="B28" s="58" t="s">
        <v>1083</v>
      </c>
      <c r="C28" s="58" t="s">
        <v>1084</v>
      </c>
      <c r="D28" s="59">
        <v>0</v>
      </c>
      <c r="E28" s="59">
        <v>0</v>
      </c>
      <c r="F28" s="59">
        <v>1</v>
      </c>
      <c r="G28" s="59">
        <v>0</v>
      </c>
      <c r="H28" s="59">
        <v>0</v>
      </c>
      <c r="I28" s="59">
        <v>0</v>
      </c>
      <c r="J28" s="59">
        <v>0</v>
      </c>
      <c r="K28" s="59">
        <v>0</v>
      </c>
      <c r="L28" s="59">
        <v>0</v>
      </c>
      <c r="M28" s="59">
        <v>0</v>
      </c>
      <c r="N28" s="59">
        <v>0</v>
      </c>
      <c r="O28" s="59">
        <v>0</v>
      </c>
      <c r="P28" s="59">
        <v>0</v>
      </c>
      <c r="Q28" s="59">
        <v>0</v>
      </c>
      <c r="R28" s="59">
        <v>0</v>
      </c>
      <c r="S28" s="60">
        <f t="shared" si="0"/>
        <v>0</v>
      </c>
      <c r="T28" s="61">
        <f>COUNTIF('Calculation Sheet'!$B$3:$B$151,B28)</f>
        <v>0</v>
      </c>
    </row>
    <row r="29" spans="1:20">
      <c r="A29" s="57">
        <v>26</v>
      </c>
      <c r="B29" s="58" t="s">
        <v>63</v>
      </c>
      <c r="C29" s="58" t="s">
        <v>632</v>
      </c>
      <c r="D29" s="59">
        <v>0</v>
      </c>
      <c r="E29" s="59">
        <v>1</v>
      </c>
      <c r="F29" s="59">
        <v>12</v>
      </c>
      <c r="G29" s="59">
        <v>0</v>
      </c>
      <c r="H29" s="59">
        <v>0</v>
      </c>
      <c r="I29" s="59">
        <v>0</v>
      </c>
      <c r="J29" s="59">
        <v>0</v>
      </c>
      <c r="K29" s="59">
        <v>0</v>
      </c>
      <c r="L29" s="59">
        <v>0</v>
      </c>
      <c r="M29" s="59">
        <v>0</v>
      </c>
      <c r="N29" s="59">
        <v>0</v>
      </c>
      <c r="O29" s="59">
        <v>25</v>
      </c>
      <c r="P29" s="59">
        <v>0</v>
      </c>
      <c r="Q29" s="59">
        <v>0</v>
      </c>
      <c r="R29" s="59">
        <v>0</v>
      </c>
      <c r="S29" s="60">
        <f t="shared" si="0"/>
        <v>625</v>
      </c>
      <c r="T29" s="61">
        <f>COUNTIF('Calculation Sheet'!$B$3:$B$151,B29)</f>
        <v>1</v>
      </c>
    </row>
    <row r="30" spans="1:20">
      <c r="A30" s="57">
        <v>27</v>
      </c>
      <c r="B30" s="58" t="s">
        <v>458</v>
      </c>
      <c r="C30" s="58" t="s">
        <v>823</v>
      </c>
      <c r="D30" s="59">
        <v>0</v>
      </c>
      <c r="E30" s="59">
        <v>0</v>
      </c>
      <c r="F30" s="59">
        <v>0</v>
      </c>
      <c r="G30" s="59">
        <v>0</v>
      </c>
      <c r="H30" s="59">
        <v>0</v>
      </c>
      <c r="I30" s="59">
        <v>0</v>
      </c>
      <c r="J30" s="59">
        <v>0</v>
      </c>
      <c r="K30" s="59">
        <v>0</v>
      </c>
      <c r="L30" s="59">
        <v>0</v>
      </c>
      <c r="M30" s="59">
        <v>0</v>
      </c>
      <c r="N30" s="59">
        <v>0</v>
      </c>
      <c r="O30" s="59">
        <v>0</v>
      </c>
      <c r="P30" s="59">
        <v>0</v>
      </c>
      <c r="Q30" s="59">
        <v>0</v>
      </c>
      <c r="R30" s="59">
        <v>0</v>
      </c>
      <c r="S30" s="60">
        <f t="shared" si="0"/>
        <v>0</v>
      </c>
      <c r="T30" s="61">
        <f>COUNTIF('Calculation Sheet'!$B$3:$B$151,B30)</f>
        <v>1</v>
      </c>
    </row>
    <row r="31" spans="1:20">
      <c r="A31" s="57">
        <v>28</v>
      </c>
      <c r="B31" s="58" t="s">
        <v>40</v>
      </c>
      <c r="C31" s="58" t="s">
        <v>572</v>
      </c>
      <c r="D31" s="59">
        <v>0</v>
      </c>
      <c r="E31" s="59">
        <v>36</v>
      </c>
      <c r="F31" s="59">
        <v>0</v>
      </c>
      <c r="G31" s="59">
        <v>4</v>
      </c>
      <c r="H31" s="59">
        <v>0</v>
      </c>
      <c r="I31" s="59">
        <v>1</v>
      </c>
      <c r="J31" s="59">
        <v>0</v>
      </c>
      <c r="K31" s="59">
        <v>0</v>
      </c>
      <c r="L31" s="59">
        <v>0</v>
      </c>
      <c r="M31" s="59">
        <v>0</v>
      </c>
      <c r="N31" s="59">
        <v>0</v>
      </c>
      <c r="O31" s="59">
        <v>36</v>
      </c>
      <c r="P31" s="59">
        <v>0</v>
      </c>
      <c r="Q31" s="59">
        <v>0</v>
      </c>
      <c r="R31" s="59">
        <v>0</v>
      </c>
      <c r="S31" s="60">
        <f t="shared" si="0"/>
        <v>1025</v>
      </c>
      <c r="T31" s="61">
        <f>COUNTIF('Calculation Sheet'!$B$3:$B$151,B31)</f>
        <v>1</v>
      </c>
    </row>
    <row r="32" spans="1:20">
      <c r="A32" s="57">
        <v>29</v>
      </c>
      <c r="B32" s="58" t="s">
        <v>51</v>
      </c>
      <c r="C32" s="58" t="s">
        <v>592</v>
      </c>
      <c r="D32" s="59">
        <v>0</v>
      </c>
      <c r="E32" s="59">
        <v>0</v>
      </c>
      <c r="F32" s="59">
        <v>0</v>
      </c>
      <c r="G32" s="59">
        <v>1</v>
      </c>
      <c r="H32" s="59">
        <v>0</v>
      </c>
      <c r="I32" s="59">
        <v>0</v>
      </c>
      <c r="J32" s="59">
        <v>0</v>
      </c>
      <c r="K32" s="59">
        <v>0</v>
      </c>
      <c r="L32" s="59">
        <v>0</v>
      </c>
      <c r="M32" s="59">
        <v>0</v>
      </c>
      <c r="N32" s="59">
        <v>0</v>
      </c>
      <c r="O32" s="59">
        <v>7</v>
      </c>
      <c r="P32" s="59">
        <v>0</v>
      </c>
      <c r="Q32" s="59">
        <v>0</v>
      </c>
      <c r="R32" s="59">
        <v>0</v>
      </c>
      <c r="S32" s="60">
        <f t="shared" si="0"/>
        <v>200</v>
      </c>
      <c r="T32" s="61">
        <f>COUNTIF('Calculation Sheet'!$B$3:$B$151,B32)</f>
        <v>1</v>
      </c>
    </row>
    <row r="33" spans="1:20">
      <c r="A33" s="57">
        <v>30</v>
      </c>
      <c r="B33" s="58" t="s">
        <v>42</v>
      </c>
      <c r="C33" s="58" t="s">
        <v>575</v>
      </c>
      <c r="D33" s="59">
        <v>0</v>
      </c>
      <c r="E33" s="59">
        <v>0</v>
      </c>
      <c r="F33" s="59">
        <v>0</v>
      </c>
      <c r="G33" s="59">
        <v>0</v>
      </c>
      <c r="H33" s="59">
        <v>0</v>
      </c>
      <c r="I33" s="59">
        <v>0</v>
      </c>
      <c r="J33" s="59">
        <v>0</v>
      </c>
      <c r="K33" s="59">
        <v>0</v>
      </c>
      <c r="L33" s="59">
        <v>0</v>
      </c>
      <c r="M33" s="59">
        <v>0</v>
      </c>
      <c r="N33" s="59">
        <v>0</v>
      </c>
      <c r="O33" s="59">
        <v>28</v>
      </c>
      <c r="P33" s="59">
        <v>0</v>
      </c>
      <c r="Q33" s="59">
        <v>0</v>
      </c>
      <c r="R33" s="59">
        <v>0</v>
      </c>
      <c r="S33" s="60">
        <f t="shared" si="0"/>
        <v>700</v>
      </c>
      <c r="T33" s="61">
        <f>COUNTIF('Calculation Sheet'!$B$3:$B$151,B33)</f>
        <v>1</v>
      </c>
    </row>
    <row r="34" spans="1:20">
      <c r="A34" s="57">
        <v>31</v>
      </c>
      <c r="B34" s="58" t="s">
        <v>45</v>
      </c>
      <c r="C34" s="58" t="s">
        <v>581</v>
      </c>
      <c r="D34" s="59">
        <v>0</v>
      </c>
      <c r="E34" s="59">
        <v>0</v>
      </c>
      <c r="F34" s="59">
        <v>0</v>
      </c>
      <c r="G34" s="59">
        <v>5</v>
      </c>
      <c r="H34" s="59">
        <v>0</v>
      </c>
      <c r="I34" s="59">
        <v>0</v>
      </c>
      <c r="J34" s="59">
        <v>0</v>
      </c>
      <c r="K34" s="59">
        <v>0</v>
      </c>
      <c r="L34" s="59">
        <v>0</v>
      </c>
      <c r="M34" s="59">
        <v>0</v>
      </c>
      <c r="N34" s="59">
        <v>0</v>
      </c>
      <c r="O34" s="59">
        <v>1</v>
      </c>
      <c r="P34" s="59">
        <v>0</v>
      </c>
      <c r="Q34" s="59">
        <v>0</v>
      </c>
      <c r="R34" s="59">
        <v>0</v>
      </c>
      <c r="S34" s="60">
        <f t="shared" si="0"/>
        <v>150</v>
      </c>
      <c r="T34" s="61">
        <f>COUNTIF('Calculation Sheet'!$B$3:$B$151,B34)</f>
        <v>1</v>
      </c>
    </row>
    <row r="35" spans="1:20">
      <c r="A35" s="57">
        <v>32</v>
      </c>
      <c r="B35" s="58" t="s">
        <v>36</v>
      </c>
      <c r="C35" s="58" t="s">
        <v>563</v>
      </c>
      <c r="D35" s="59">
        <v>0</v>
      </c>
      <c r="E35" s="59">
        <v>0</v>
      </c>
      <c r="F35" s="59">
        <v>0</v>
      </c>
      <c r="G35" s="59">
        <v>0</v>
      </c>
      <c r="H35" s="59">
        <v>0</v>
      </c>
      <c r="I35" s="59">
        <v>0</v>
      </c>
      <c r="J35" s="59">
        <v>0</v>
      </c>
      <c r="K35" s="59">
        <v>0</v>
      </c>
      <c r="L35" s="59">
        <v>0</v>
      </c>
      <c r="M35" s="59">
        <v>0</v>
      </c>
      <c r="N35" s="59">
        <v>0</v>
      </c>
      <c r="O35" s="59">
        <v>8</v>
      </c>
      <c r="P35" s="59">
        <v>0</v>
      </c>
      <c r="Q35" s="59">
        <v>0</v>
      </c>
      <c r="R35" s="59">
        <v>0</v>
      </c>
      <c r="S35" s="60">
        <f t="shared" si="0"/>
        <v>200</v>
      </c>
      <c r="T35" s="61">
        <f>COUNTIF('Calculation Sheet'!$B$3:$B$151,B35)</f>
        <v>1</v>
      </c>
    </row>
    <row r="36" spans="1:20">
      <c r="A36" s="57">
        <v>33</v>
      </c>
      <c r="B36" s="58" t="s">
        <v>43</v>
      </c>
      <c r="C36" s="58" t="s">
        <v>577</v>
      </c>
      <c r="D36" s="59">
        <v>0</v>
      </c>
      <c r="E36" s="59">
        <v>0</v>
      </c>
      <c r="F36" s="59">
        <v>1</v>
      </c>
      <c r="G36" s="59">
        <v>0</v>
      </c>
      <c r="H36" s="59">
        <v>0</v>
      </c>
      <c r="I36" s="59">
        <v>0</v>
      </c>
      <c r="J36" s="59">
        <v>0</v>
      </c>
      <c r="K36" s="59">
        <v>0</v>
      </c>
      <c r="L36" s="59">
        <v>0</v>
      </c>
      <c r="M36" s="59">
        <v>0</v>
      </c>
      <c r="N36" s="59">
        <v>0</v>
      </c>
      <c r="O36" s="59">
        <v>5</v>
      </c>
      <c r="P36" s="59">
        <v>0</v>
      </c>
      <c r="Q36" s="59">
        <v>0</v>
      </c>
      <c r="R36" s="59">
        <v>0</v>
      </c>
      <c r="S36" s="60">
        <f t="shared" si="0"/>
        <v>125</v>
      </c>
      <c r="T36" s="61">
        <f>COUNTIF('Calculation Sheet'!$B$3:$B$151,B36)</f>
        <v>1</v>
      </c>
    </row>
    <row r="37" spans="1:20">
      <c r="A37" s="57">
        <v>34</v>
      </c>
      <c r="B37" s="58" t="s">
        <v>38</v>
      </c>
      <c r="C37" s="58" t="s">
        <v>567</v>
      </c>
      <c r="D37" s="59">
        <v>0</v>
      </c>
      <c r="E37" s="59">
        <v>1</v>
      </c>
      <c r="F37" s="59">
        <v>1</v>
      </c>
      <c r="G37" s="59">
        <v>2</v>
      </c>
      <c r="H37" s="59">
        <v>0</v>
      </c>
      <c r="I37" s="59">
        <v>0</v>
      </c>
      <c r="J37" s="59">
        <v>0</v>
      </c>
      <c r="K37" s="59">
        <v>0</v>
      </c>
      <c r="L37" s="59">
        <v>0</v>
      </c>
      <c r="M37" s="59">
        <v>0</v>
      </c>
      <c r="N37" s="59">
        <v>0</v>
      </c>
      <c r="O37" s="59">
        <v>36</v>
      </c>
      <c r="P37" s="59">
        <v>0</v>
      </c>
      <c r="Q37" s="59">
        <v>0</v>
      </c>
      <c r="R37" s="59">
        <v>0</v>
      </c>
      <c r="S37" s="60">
        <f t="shared" si="0"/>
        <v>950</v>
      </c>
      <c r="T37" s="61">
        <f>COUNTIF('Calculation Sheet'!$B$3:$B$151,B37)</f>
        <v>1</v>
      </c>
    </row>
    <row r="38" spans="1:20">
      <c r="A38" s="57">
        <v>35</v>
      </c>
      <c r="B38" s="58" t="s">
        <v>47</v>
      </c>
      <c r="C38" s="58" t="s">
        <v>583</v>
      </c>
      <c r="D38" s="59">
        <v>0</v>
      </c>
      <c r="E38" s="59">
        <v>0</v>
      </c>
      <c r="F38" s="59">
        <v>1</v>
      </c>
      <c r="G38" s="59">
        <v>1</v>
      </c>
      <c r="H38" s="59">
        <v>0</v>
      </c>
      <c r="I38" s="59">
        <v>0</v>
      </c>
      <c r="J38" s="59">
        <v>0</v>
      </c>
      <c r="K38" s="59">
        <v>0</v>
      </c>
      <c r="L38" s="59">
        <v>0</v>
      </c>
      <c r="M38" s="59">
        <v>0</v>
      </c>
      <c r="N38" s="59">
        <v>0</v>
      </c>
      <c r="O38" s="59">
        <v>7</v>
      </c>
      <c r="P38" s="59">
        <v>0</v>
      </c>
      <c r="Q38" s="59">
        <v>0</v>
      </c>
      <c r="R38" s="59">
        <v>0</v>
      </c>
      <c r="S38" s="60">
        <f t="shared" si="0"/>
        <v>200</v>
      </c>
      <c r="T38" s="61">
        <f>COUNTIF('Calculation Sheet'!$B$3:$B$151,B38)</f>
        <v>1</v>
      </c>
    </row>
    <row r="39" spans="1:20">
      <c r="A39" s="57">
        <v>36</v>
      </c>
      <c r="B39" s="58" t="s">
        <v>52</v>
      </c>
      <c r="C39" s="58" t="s">
        <v>594</v>
      </c>
      <c r="D39" s="59">
        <v>0</v>
      </c>
      <c r="E39" s="59">
        <v>0</v>
      </c>
      <c r="F39" s="59">
        <v>0</v>
      </c>
      <c r="G39" s="59">
        <v>0</v>
      </c>
      <c r="H39" s="59">
        <v>0</v>
      </c>
      <c r="I39" s="59">
        <v>0</v>
      </c>
      <c r="J39" s="59">
        <v>0</v>
      </c>
      <c r="K39" s="59">
        <v>0</v>
      </c>
      <c r="L39" s="59">
        <v>0</v>
      </c>
      <c r="M39" s="59">
        <v>0</v>
      </c>
      <c r="N39" s="59">
        <v>0</v>
      </c>
      <c r="O39" s="59">
        <v>3</v>
      </c>
      <c r="P39" s="59">
        <v>0</v>
      </c>
      <c r="Q39" s="59">
        <v>0</v>
      </c>
      <c r="R39" s="59">
        <v>0</v>
      </c>
      <c r="S39" s="60">
        <f t="shared" si="0"/>
        <v>75</v>
      </c>
      <c r="T39" s="61">
        <f>COUNTIF('Calculation Sheet'!$B$3:$B$151,B39)</f>
        <v>1</v>
      </c>
    </row>
    <row r="40" spans="1:20">
      <c r="A40" s="57">
        <v>37</v>
      </c>
      <c r="B40" s="58" t="s">
        <v>46</v>
      </c>
      <c r="C40" s="58" t="s">
        <v>582</v>
      </c>
      <c r="D40" s="59">
        <v>0</v>
      </c>
      <c r="E40" s="59">
        <v>0</v>
      </c>
      <c r="F40" s="59">
        <v>1</v>
      </c>
      <c r="G40" s="59">
        <v>1</v>
      </c>
      <c r="H40" s="59">
        <v>0</v>
      </c>
      <c r="I40" s="59">
        <v>0</v>
      </c>
      <c r="J40" s="59">
        <v>0</v>
      </c>
      <c r="K40" s="59">
        <v>0</v>
      </c>
      <c r="L40" s="59">
        <v>0</v>
      </c>
      <c r="M40" s="59">
        <v>0</v>
      </c>
      <c r="N40" s="59">
        <v>0</v>
      </c>
      <c r="O40" s="59">
        <v>7</v>
      </c>
      <c r="P40" s="59">
        <v>0</v>
      </c>
      <c r="Q40" s="59">
        <v>0</v>
      </c>
      <c r="R40" s="59">
        <v>0</v>
      </c>
      <c r="S40" s="60">
        <f t="shared" si="0"/>
        <v>200</v>
      </c>
      <c r="T40" s="61">
        <f>COUNTIF('Calculation Sheet'!$B$3:$B$151,B40)</f>
        <v>1</v>
      </c>
    </row>
    <row r="41" spans="1:20">
      <c r="A41" s="57">
        <v>38</v>
      </c>
      <c r="B41" s="58" t="s">
        <v>39</v>
      </c>
      <c r="C41" s="58" t="s">
        <v>570</v>
      </c>
      <c r="D41" s="59">
        <v>0</v>
      </c>
      <c r="E41" s="59">
        <v>0</v>
      </c>
      <c r="F41" s="59">
        <v>0</v>
      </c>
      <c r="G41" s="59">
        <v>1</v>
      </c>
      <c r="H41" s="59">
        <v>0</v>
      </c>
      <c r="I41" s="59">
        <v>0</v>
      </c>
      <c r="J41" s="59">
        <v>0</v>
      </c>
      <c r="K41" s="59">
        <v>0</v>
      </c>
      <c r="L41" s="59">
        <v>0</v>
      </c>
      <c r="M41" s="59">
        <v>0</v>
      </c>
      <c r="N41" s="59">
        <v>0</v>
      </c>
      <c r="O41" s="59">
        <v>2</v>
      </c>
      <c r="P41" s="59">
        <v>0</v>
      </c>
      <c r="Q41" s="59">
        <v>0</v>
      </c>
      <c r="R41" s="59">
        <v>0</v>
      </c>
      <c r="S41" s="60">
        <f t="shared" si="0"/>
        <v>75</v>
      </c>
      <c r="T41" s="61">
        <f>COUNTIF('Calculation Sheet'!$B$3:$B$151,B41)</f>
        <v>1</v>
      </c>
    </row>
    <row r="42" spans="1:20">
      <c r="A42" s="57">
        <v>39</v>
      </c>
      <c r="B42" s="58" t="s">
        <v>49</v>
      </c>
      <c r="C42" s="58" t="s">
        <v>587</v>
      </c>
      <c r="D42" s="59">
        <v>0</v>
      </c>
      <c r="E42" s="59">
        <v>1</v>
      </c>
      <c r="F42" s="59">
        <v>0</v>
      </c>
      <c r="G42" s="59">
        <v>0</v>
      </c>
      <c r="H42" s="59">
        <v>0</v>
      </c>
      <c r="I42" s="59">
        <v>0</v>
      </c>
      <c r="J42" s="59">
        <v>0</v>
      </c>
      <c r="K42" s="59">
        <v>0</v>
      </c>
      <c r="L42" s="59">
        <v>0</v>
      </c>
      <c r="M42" s="59">
        <v>0</v>
      </c>
      <c r="N42" s="59">
        <v>0</v>
      </c>
      <c r="O42" s="59">
        <v>1</v>
      </c>
      <c r="P42" s="59">
        <v>0</v>
      </c>
      <c r="Q42" s="59">
        <v>0</v>
      </c>
      <c r="R42" s="59">
        <v>0</v>
      </c>
      <c r="S42" s="60">
        <f t="shared" si="0"/>
        <v>25</v>
      </c>
      <c r="T42" s="61">
        <f>COUNTIF('Calculation Sheet'!$B$3:$B$151,B42)</f>
        <v>1</v>
      </c>
    </row>
    <row r="43" spans="1:20">
      <c r="A43" s="57">
        <v>40</v>
      </c>
      <c r="B43" s="58" t="s">
        <v>37</v>
      </c>
      <c r="C43" s="58" t="s">
        <v>565</v>
      </c>
      <c r="D43" s="59">
        <v>0</v>
      </c>
      <c r="E43" s="59">
        <v>3</v>
      </c>
      <c r="F43" s="59">
        <v>0</v>
      </c>
      <c r="G43" s="59">
        <v>4</v>
      </c>
      <c r="H43" s="59">
        <v>0</v>
      </c>
      <c r="I43" s="59">
        <v>0</v>
      </c>
      <c r="J43" s="59">
        <v>0</v>
      </c>
      <c r="K43" s="59">
        <v>0</v>
      </c>
      <c r="L43" s="59">
        <v>0</v>
      </c>
      <c r="M43" s="59">
        <v>0</v>
      </c>
      <c r="N43" s="59">
        <v>1</v>
      </c>
      <c r="O43" s="59">
        <v>67</v>
      </c>
      <c r="P43" s="59">
        <v>0</v>
      </c>
      <c r="Q43" s="59">
        <v>0</v>
      </c>
      <c r="R43" s="59">
        <v>0</v>
      </c>
      <c r="S43" s="60">
        <f t="shared" si="0"/>
        <v>11775</v>
      </c>
      <c r="T43" s="61">
        <f>COUNTIF('Calculation Sheet'!$B$3:$B$151,B43)</f>
        <v>1</v>
      </c>
    </row>
    <row r="44" spans="1:20">
      <c r="A44" s="57">
        <v>41</v>
      </c>
      <c r="B44" s="58" t="s">
        <v>457</v>
      </c>
      <c r="C44" s="58" t="s">
        <v>821</v>
      </c>
      <c r="D44" s="59">
        <v>0</v>
      </c>
      <c r="E44" s="59">
        <v>0</v>
      </c>
      <c r="F44" s="59">
        <v>0</v>
      </c>
      <c r="G44" s="59">
        <v>0</v>
      </c>
      <c r="H44" s="59">
        <v>0</v>
      </c>
      <c r="I44" s="59">
        <v>0</v>
      </c>
      <c r="J44" s="59">
        <v>0</v>
      </c>
      <c r="K44" s="59">
        <v>0</v>
      </c>
      <c r="L44" s="59">
        <v>0</v>
      </c>
      <c r="M44" s="59">
        <v>0</v>
      </c>
      <c r="N44" s="59">
        <v>0</v>
      </c>
      <c r="O44" s="59">
        <v>0</v>
      </c>
      <c r="P44" s="59">
        <v>0</v>
      </c>
      <c r="Q44" s="59">
        <v>0</v>
      </c>
      <c r="R44" s="59">
        <v>0</v>
      </c>
      <c r="S44" s="60">
        <f t="shared" si="0"/>
        <v>0</v>
      </c>
      <c r="T44" s="61">
        <f>COUNTIF('Calculation Sheet'!$B$3:$B$151,B44)</f>
        <v>1</v>
      </c>
    </row>
    <row r="45" spans="1:20">
      <c r="A45" s="57">
        <v>42</v>
      </c>
      <c r="B45" s="58" t="s">
        <v>53</v>
      </c>
      <c r="C45" s="58" t="s">
        <v>595</v>
      </c>
      <c r="D45" s="59">
        <v>0</v>
      </c>
      <c r="E45" s="59">
        <v>3</v>
      </c>
      <c r="F45" s="59">
        <v>0</v>
      </c>
      <c r="G45" s="59">
        <v>2</v>
      </c>
      <c r="H45" s="59">
        <v>0</v>
      </c>
      <c r="I45" s="59">
        <v>0</v>
      </c>
      <c r="J45" s="59">
        <v>0</v>
      </c>
      <c r="K45" s="59">
        <v>0</v>
      </c>
      <c r="L45" s="59">
        <v>0</v>
      </c>
      <c r="M45" s="59">
        <v>0</v>
      </c>
      <c r="N45" s="59">
        <v>0</v>
      </c>
      <c r="O45" s="59">
        <v>27</v>
      </c>
      <c r="P45" s="59">
        <v>0</v>
      </c>
      <c r="Q45" s="59">
        <v>0</v>
      </c>
      <c r="R45" s="59">
        <v>0</v>
      </c>
      <c r="S45" s="60">
        <f t="shared" si="0"/>
        <v>725</v>
      </c>
      <c r="T45" s="61">
        <f>COUNTIF('Calculation Sheet'!$B$3:$B$151,B45)</f>
        <v>1</v>
      </c>
    </row>
    <row r="46" spans="1:20">
      <c r="A46" s="57">
        <v>43</v>
      </c>
      <c r="B46" s="58" t="s">
        <v>44</v>
      </c>
      <c r="C46" s="58" t="s">
        <v>579</v>
      </c>
      <c r="D46" s="59">
        <v>0</v>
      </c>
      <c r="E46" s="59">
        <v>0</v>
      </c>
      <c r="F46" s="59">
        <v>0</v>
      </c>
      <c r="G46" s="59">
        <v>0</v>
      </c>
      <c r="H46" s="59">
        <v>0</v>
      </c>
      <c r="I46" s="59">
        <v>0</v>
      </c>
      <c r="J46" s="59">
        <v>0</v>
      </c>
      <c r="K46" s="59">
        <v>0</v>
      </c>
      <c r="L46" s="59">
        <v>0</v>
      </c>
      <c r="M46" s="59">
        <v>0</v>
      </c>
      <c r="N46" s="59">
        <v>0</v>
      </c>
      <c r="O46" s="59">
        <v>11</v>
      </c>
      <c r="P46" s="59">
        <v>0</v>
      </c>
      <c r="Q46" s="59">
        <v>0</v>
      </c>
      <c r="R46" s="59">
        <v>0</v>
      </c>
      <c r="S46" s="60">
        <f t="shared" si="0"/>
        <v>275</v>
      </c>
      <c r="T46" s="61">
        <f>COUNTIF('Calculation Sheet'!$B$3:$B$151,B46)</f>
        <v>1</v>
      </c>
    </row>
    <row r="47" spans="1:20">
      <c r="A47" s="57">
        <v>44</v>
      </c>
      <c r="B47" s="58" t="s">
        <v>41</v>
      </c>
      <c r="C47" s="58" t="s">
        <v>573</v>
      </c>
      <c r="D47" s="59">
        <v>0</v>
      </c>
      <c r="E47" s="59">
        <v>0</v>
      </c>
      <c r="F47" s="59">
        <v>0</v>
      </c>
      <c r="G47" s="59">
        <v>0</v>
      </c>
      <c r="H47" s="59">
        <v>0</v>
      </c>
      <c r="I47" s="59">
        <v>0</v>
      </c>
      <c r="J47" s="59">
        <v>0</v>
      </c>
      <c r="K47" s="59">
        <v>0</v>
      </c>
      <c r="L47" s="59">
        <v>0</v>
      </c>
      <c r="M47" s="59">
        <v>0</v>
      </c>
      <c r="N47" s="59">
        <v>0</v>
      </c>
      <c r="O47" s="59">
        <v>3</v>
      </c>
      <c r="P47" s="59">
        <v>0</v>
      </c>
      <c r="Q47" s="59">
        <v>0</v>
      </c>
      <c r="R47" s="59">
        <v>0</v>
      </c>
      <c r="S47" s="60">
        <f t="shared" si="0"/>
        <v>75</v>
      </c>
      <c r="T47" s="61">
        <f>COUNTIF('Calculation Sheet'!$B$3:$B$151,B47)</f>
        <v>1</v>
      </c>
    </row>
    <row r="48" spans="1:20">
      <c r="A48" s="57">
        <v>45</v>
      </c>
      <c r="B48" s="58" t="s">
        <v>35</v>
      </c>
      <c r="C48" s="58" t="s">
        <v>561</v>
      </c>
      <c r="D48" s="59">
        <v>0</v>
      </c>
      <c r="E48" s="59">
        <v>0</v>
      </c>
      <c r="F48" s="59">
        <v>0</v>
      </c>
      <c r="G48" s="59">
        <v>0</v>
      </c>
      <c r="H48" s="59">
        <v>0</v>
      </c>
      <c r="I48" s="59">
        <v>0</v>
      </c>
      <c r="J48" s="59">
        <v>0</v>
      </c>
      <c r="K48" s="59">
        <v>0</v>
      </c>
      <c r="L48" s="59">
        <v>0</v>
      </c>
      <c r="M48" s="59">
        <v>0</v>
      </c>
      <c r="N48" s="59">
        <v>0</v>
      </c>
      <c r="O48" s="59">
        <v>39</v>
      </c>
      <c r="P48" s="59">
        <v>0</v>
      </c>
      <c r="Q48" s="59">
        <v>0</v>
      </c>
      <c r="R48" s="59">
        <v>0</v>
      </c>
      <c r="S48" s="60">
        <f t="shared" si="0"/>
        <v>975</v>
      </c>
      <c r="T48" s="61">
        <f>COUNTIF('Calculation Sheet'!$B$3:$B$151,B48)</f>
        <v>1</v>
      </c>
    </row>
    <row r="49" spans="1:20">
      <c r="A49" s="57">
        <v>46</v>
      </c>
      <c r="B49" s="58" t="s">
        <v>72</v>
      </c>
      <c r="C49" s="58" t="s">
        <v>646</v>
      </c>
      <c r="D49" s="59">
        <v>0</v>
      </c>
      <c r="E49" s="59">
        <v>1</v>
      </c>
      <c r="F49" s="59">
        <v>9</v>
      </c>
      <c r="G49" s="59">
        <v>13</v>
      </c>
      <c r="H49" s="59">
        <v>0</v>
      </c>
      <c r="I49" s="59">
        <v>0</v>
      </c>
      <c r="J49" s="59">
        <v>0</v>
      </c>
      <c r="K49" s="59">
        <v>0</v>
      </c>
      <c r="L49" s="59">
        <v>0</v>
      </c>
      <c r="M49" s="59">
        <v>0</v>
      </c>
      <c r="N49" s="59">
        <v>2</v>
      </c>
      <c r="O49" s="59">
        <v>192</v>
      </c>
      <c r="P49" s="59">
        <v>0</v>
      </c>
      <c r="Q49" s="59">
        <v>0</v>
      </c>
      <c r="R49" s="59">
        <v>0</v>
      </c>
      <c r="S49" s="60">
        <f t="shared" si="0"/>
        <v>25125</v>
      </c>
      <c r="T49" s="61">
        <f>COUNTIF('Calculation Sheet'!$B$3:$B$151,B49)</f>
        <v>1</v>
      </c>
    </row>
    <row r="50" spans="1:20">
      <c r="A50" s="57">
        <v>47</v>
      </c>
      <c r="B50" s="58" t="s">
        <v>112</v>
      </c>
      <c r="C50" s="58" t="s">
        <v>770</v>
      </c>
      <c r="D50" s="59">
        <v>0</v>
      </c>
      <c r="E50" s="59">
        <v>0</v>
      </c>
      <c r="F50" s="59">
        <v>2</v>
      </c>
      <c r="G50" s="59">
        <v>7</v>
      </c>
      <c r="H50" s="59">
        <v>0</v>
      </c>
      <c r="I50" s="59">
        <v>0</v>
      </c>
      <c r="J50" s="59">
        <v>0</v>
      </c>
      <c r="K50" s="59">
        <v>0</v>
      </c>
      <c r="L50" s="59">
        <v>0</v>
      </c>
      <c r="M50" s="59">
        <v>0</v>
      </c>
      <c r="N50" s="59">
        <v>2</v>
      </c>
      <c r="O50" s="59">
        <v>59</v>
      </c>
      <c r="P50" s="59">
        <v>0</v>
      </c>
      <c r="Q50" s="59">
        <v>0</v>
      </c>
      <c r="R50" s="59">
        <v>0</v>
      </c>
      <c r="S50" s="60">
        <f t="shared" si="0"/>
        <v>21650</v>
      </c>
      <c r="T50" s="61">
        <f>COUNTIF('Calculation Sheet'!$B$3:$B$151,B50)</f>
        <v>1</v>
      </c>
    </row>
    <row r="51" spans="1:20">
      <c r="A51" s="57">
        <v>48</v>
      </c>
      <c r="B51" s="58" t="s">
        <v>116</v>
      </c>
      <c r="C51" s="58" t="s">
        <v>778</v>
      </c>
      <c r="D51" s="59">
        <v>0</v>
      </c>
      <c r="E51" s="59">
        <v>6</v>
      </c>
      <c r="F51" s="59">
        <v>1</v>
      </c>
      <c r="G51" s="59">
        <v>0</v>
      </c>
      <c r="H51" s="59">
        <v>0</v>
      </c>
      <c r="I51" s="59">
        <v>1</v>
      </c>
      <c r="J51" s="59">
        <v>0</v>
      </c>
      <c r="K51" s="59">
        <v>0</v>
      </c>
      <c r="L51" s="59">
        <v>0</v>
      </c>
      <c r="M51" s="59">
        <v>0</v>
      </c>
      <c r="N51" s="59">
        <v>1</v>
      </c>
      <c r="O51" s="59">
        <v>38</v>
      </c>
      <c r="P51" s="59">
        <v>0</v>
      </c>
      <c r="Q51" s="59">
        <v>0</v>
      </c>
      <c r="R51" s="59">
        <v>1</v>
      </c>
      <c r="S51" s="60">
        <f t="shared" si="0"/>
        <v>60975</v>
      </c>
      <c r="T51" s="61">
        <f>COUNTIF('Calculation Sheet'!$B$3:$B$151,B51)</f>
        <v>1</v>
      </c>
    </row>
    <row r="52" spans="1:20">
      <c r="A52" s="57">
        <v>49</v>
      </c>
      <c r="B52" s="58" t="s">
        <v>113</v>
      </c>
      <c r="C52" s="58" t="s">
        <v>772</v>
      </c>
      <c r="D52" s="59">
        <v>0</v>
      </c>
      <c r="E52" s="59">
        <v>0</v>
      </c>
      <c r="F52" s="59">
        <v>1</v>
      </c>
      <c r="G52" s="59">
        <v>2</v>
      </c>
      <c r="H52" s="59">
        <v>0</v>
      </c>
      <c r="I52" s="59">
        <v>0</v>
      </c>
      <c r="J52" s="59">
        <v>0</v>
      </c>
      <c r="K52" s="59">
        <v>0</v>
      </c>
      <c r="L52" s="59">
        <v>0</v>
      </c>
      <c r="M52" s="59">
        <v>0</v>
      </c>
      <c r="N52" s="59">
        <v>0</v>
      </c>
      <c r="O52" s="59">
        <v>36</v>
      </c>
      <c r="P52" s="59">
        <v>0</v>
      </c>
      <c r="Q52" s="59">
        <v>0</v>
      </c>
      <c r="R52" s="59">
        <v>0</v>
      </c>
      <c r="S52" s="60">
        <f t="shared" si="0"/>
        <v>950</v>
      </c>
      <c r="T52" s="61">
        <f>COUNTIF('Calculation Sheet'!$B$3:$B$151,B52)</f>
        <v>1</v>
      </c>
    </row>
    <row r="53" spans="1:20">
      <c r="A53" s="57">
        <v>50</v>
      </c>
      <c r="B53" s="58" t="s">
        <v>115</v>
      </c>
      <c r="C53" s="58" t="s">
        <v>776</v>
      </c>
      <c r="D53" s="59">
        <v>0</v>
      </c>
      <c r="E53" s="59">
        <v>1</v>
      </c>
      <c r="F53" s="59">
        <v>41</v>
      </c>
      <c r="G53" s="59">
        <v>4</v>
      </c>
      <c r="H53" s="59">
        <v>0</v>
      </c>
      <c r="I53" s="59">
        <v>0</v>
      </c>
      <c r="J53" s="59">
        <v>0</v>
      </c>
      <c r="K53" s="59">
        <v>0</v>
      </c>
      <c r="L53" s="59">
        <v>0</v>
      </c>
      <c r="M53" s="59">
        <v>0</v>
      </c>
      <c r="N53" s="59">
        <v>0</v>
      </c>
      <c r="O53" s="59">
        <v>23</v>
      </c>
      <c r="P53" s="59">
        <v>0</v>
      </c>
      <c r="Q53" s="59">
        <v>0</v>
      </c>
      <c r="R53" s="59">
        <v>0</v>
      </c>
      <c r="S53" s="60">
        <f t="shared" si="0"/>
        <v>675</v>
      </c>
      <c r="T53" s="61">
        <f>COUNTIF('Calculation Sheet'!$B$3:$B$151,B53)</f>
        <v>1</v>
      </c>
    </row>
    <row r="54" spans="1:20">
      <c r="A54" s="57">
        <v>51</v>
      </c>
      <c r="B54" s="58" t="s">
        <v>111</v>
      </c>
      <c r="C54" s="58" t="s">
        <v>768</v>
      </c>
      <c r="D54" s="59">
        <v>0</v>
      </c>
      <c r="E54" s="59">
        <v>0</v>
      </c>
      <c r="F54" s="59">
        <v>15</v>
      </c>
      <c r="G54" s="59">
        <v>8</v>
      </c>
      <c r="H54" s="59">
        <v>0</v>
      </c>
      <c r="I54" s="59">
        <v>0</v>
      </c>
      <c r="J54" s="59">
        <v>0</v>
      </c>
      <c r="K54" s="59">
        <v>0</v>
      </c>
      <c r="L54" s="59">
        <v>0</v>
      </c>
      <c r="M54" s="59">
        <v>0</v>
      </c>
      <c r="N54" s="59">
        <v>0</v>
      </c>
      <c r="O54" s="59">
        <v>59</v>
      </c>
      <c r="P54" s="59">
        <v>0</v>
      </c>
      <c r="Q54" s="59">
        <v>0</v>
      </c>
      <c r="R54" s="59">
        <v>0</v>
      </c>
      <c r="S54" s="60">
        <f t="shared" si="0"/>
        <v>1675</v>
      </c>
      <c r="T54" s="61">
        <f>COUNTIF('Calculation Sheet'!$B$3:$B$151,B54)</f>
        <v>1</v>
      </c>
    </row>
    <row r="55" spans="1:20">
      <c r="A55" s="57">
        <v>52</v>
      </c>
      <c r="B55" s="58" t="s">
        <v>110</v>
      </c>
      <c r="C55" s="58" t="s">
        <v>766</v>
      </c>
      <c r="D55" s="59">
        <v>0</v>
      </c>
      <c r="E55" s="59">
        <v>0</v>
      </c>
      <c r="F55" s="59">
        <v>2</v>
      </c>
      <c r="G55" s="59">
        <v>5</v>
      </c>
      <c r="H55" s="59">
        <v>0</v>
      </c>
      <c r="I55" s="59">
        <v>0</v>
      </c>
      <c r="J55" s="59">
        <v>0</v>
      </c>
      <c r="K55" s="59">
        <v>0</v>
      </c>
      <c r="L55" s="59">
        <v>0</v>
      </c>
      <c r="M55" s="59">
        <v>0</v>
      </c>
      <c r="N55" s="59">
        <v>0</v>
      </c>
      <c r="O55" s="59">
        <v>92</v>
      </c>
      <c r="P55" s="59">
        <v>0</v>
      </c>
      <c r="Q55" s="59">
        <v>1</v>
      </c>
      <c r="R55" s="59">
        <v>0</v>
      </c>
      <c r="S55" s="60">
        <f t="shared" si="0"/>
        <v>52425</v>
      </c>
      <c r="T55" s="61">
        <f>COUNTIF('Calculation Sheet'!$B$3:$B$151,B55)</f>
        <v>1</v>
      </c>
    </row>
    <row r="56" spans="1:20">
      <c r="A56" s="57">
        <v>53</v>
      </c>
      <c r="B56" s="58" t="s">
        <v>114</v>
      </c>
      <c r="C56" s="58" t="s">
        <v>774</v>
      </c>
      <c r="D56" s="59">
        <v>0</v>
      </c>
      <c r="E56" s="59">
        <v>0</v>
      </c>
      <c r="F56" s="59">
        <v>0</v>
      </c>
      <c r="G56" s="59">
        <v>23</v>
      </c>
      <c r="H56" s="59">
        <v>0</v>
      </c>
      <c r="I56" s="59">
        <v>0</v>
      </c>
      <c r="J56" s="59">
        <v>0</v>
      </c>
      <c r="K56" s="59">
        <v>0</v>
      </c>
      <c r="L56" s="59">
        <v>0</v>
      </c>
      <c r="M56" s="59">
        <v>0</v>
      </c>
      <c r="N56" s="59">
        <v>0</v>
      </c>
      <c r="O56" s="59">
        <v>53</v>
      </c>
      <c r="P56" s="59">
        <v>0</v>
      </c>
      <c r="Q56" s="59">
        <v>0</v>
      </c>
      <c r="R56" s="59">
        <v>0</v>
      </c>
      <c r="S56" s="60">
        <f t="shared" si="0"/>
        <v>1900</v>
      </c>
      <c r="T56" s="61">
        <f>COUNTIF('Calculation Sheet'!$B$3:$B$151,B56)</f>
        <v>1</v>
      </c>
    </row>
    <row r="57" spans="1:20">
      <c r="A57" s="57">
        <v>54</v>
      </c>
      <c r="B57" s="58" t="s">
        <v>109</v>
      </c>
      <c r="C57" s="58" t="s">
        <v>764</v>
      </c>
      <c r="D57" s="59">
        <v>0</v>
      </c>
      <c r="E57" s="59">
        <v>0</v>
      </c>
      <c r="F57" s="59">
        <v>0</v>
      </c>
      <c r="G57" s="59">
        <v>6</v>
      </c>
      <c r="H57" s="59">
        <v>0</v>
      </c>
      <c r="I57" s="59">
        <v>0</v>
      </c>
      <c r="J57" s="59">
        <v>0</v>
      </c>
      <c r="K57" s="59">
        <v>0</v>
      </c>
      <c r="L57" s="59">
        <v>0</v>
      </c>
      <c r="M57" s="59">
        <v>0</v>
      </c>
      <c r="N57" s="59">
        <v>2</v>
      </c>
      <c r="O57" s="59">
        <v>67</v>
      </c>
      <c r="P57" s="59">
        <v>0</v>
      </c>
      <c r="Q57" s="59">
        <v>0</v>
      </c>
      <c r="R57" s="59">
        <v>0</v>
      </c>
      <c r="S57" s="60">
        <f t="shared" si="0"/>
        <v>21825</v>
      </c>
      <c r="T57" s="61">
        <f>COUNTIF('Calculation Sheet'!$B$3:$B$151,B57)</f>
        <v>1</v>
      </c>
    </row>
    <row r="58" spans="1:20">
      <c r="A58" s="57">
        <v>55</v>
      </c>
      <c r="B58" s="58" t="s">
        <v>139</v>
      </c>
      <c r="C58" s="58" t="s">
        <v>1085</v>
      </c>
      <c r="D58" s="59">
        <v>0</v>
      </c>
      <c r="E58" s="59">
        <v>0</v>
      </c>
      <c r="F58" s="59">
        <v>0</v>
      </c>
      <c r="G58" s="59">
        <v>0</v>
      </c>
      <c r="H58" s="59">
        <v>0</v>
      </c>
      <c r="I58" s="59">
        <v>0</v>
      </c>
      <c r="J58" s="59">
        <v>0</v>
      </c>
      <c r="K58" s="59">
        <v>0</v>
      </c>
      <c r="L58" s="59">
        <v>0</v>
      </c>
      <c r="M58" s="59">
        <v>0</v>
      </c>
      <c r="N58" s="59">
        <v>0</v>
      </c>
      <c r="O58" s="59">
        <v>0</v>
      </c>
      <c r="P58" s="59">
        <v>0</v>
      </c>
      <c r="Q58" s="59">
        <v>0</v>
      </c>
      <c r="R58" s="59">
        <v>0</v>
      </c>
      <c r="S58" s="60">
        <f t="shared" si="0"/>
        <v>0</v>
      </c>
      <c r="T58" s="61">
        <f>COUNTIF('Calculation Sheet'!$B$3:$B$151,B58)</f>
        <v>1</v>
      </c>
    </row>
    <row r="59" spans="1:20">
      <c r="A59" s="57">
        <v>56</v>
      </c>
      <c r="B59" s="58" t="s">
        <v>118</v>
      </c>
      <c r="C59" s="58" t="s">
        <v>782</v>
      </c>
      <c r="D59" s="59">
        <v>0</v>
      </c>
      <c r="E59" s="59">
        <v>33</v>
      </c>
      <c r="F59" s="59">
        <v>739</v>
      </c>
      <c r="G59" s="59">
        <v>35</v>
      </c>
      <c r="H59" s="59">
        <v>0</v>
      </c>
      <c r="I59" s="59">
        <v>1</v>
      </c>
      <c r="J59" s="59">
        <v>2</v>
      </c>
      <c r="K59" s="59">
        <v>0</v>
      </c>
      <c r="L59" s="59">
        <v>0</v>
      </c>
      <c r="M59" s="59">
        <v>1</v>
      </c>
      <c r="N59" s="59">
        <v>9</v>
      </c>
      <c r="O59" s="59">
        <v>679</v>
      </c>
      <c r="P59" s="59">
        <v>0</v>
      </c>
      <c r="Q59" s="59">
        <v>0</v>
      </c>
      <c r="R59" s="59">
        <v>1</v>
      </c>
      <c r="S59" s="60">
        <f t="shared" si="0"/>
        <v>167925</v>
      </c>
      <c r="T59" s="61">
        <f>COUNTIF('Calculation Sheet'!$B$3:$B$151,B59)</f>
        <v>1</v>
      </c>
    </row>
    <row r="60" spans="1:20">
      <c r="A60" s="57">
        <v>57</v>
      </c>
      <c r="B60" s="58" t="s">
        <v>896</v>
      </c>
      <c r="C60" s="58" t="s">
        <v>897</v>
      </c>
      <c r="D60" s="59">
        <v>0</v>
      </c>
      <c r="E60" s="59">
        <v>0</v>
      </c>
      <c r="F60" s="59">
        <v>0</v>
      </c>
      <c r="G60" s="59">
        <v>0</v>
      </c>
      <c r="H60" s="59">
        <v>0</v>
      </c>
      <c r="I60" s="59">
        <v>0</v>
      </c>
      <c r="J60" s="59">
        <v>0</v>
      </c>
      <c r="K60" s="59">
        <v>0</v>
      </c>
      <c r="L60" s="59">
        <v>0</v>
      </c>
      <c r="M60" s="59">
        <v>0</v>
      </c>
      <c r="N60" s="59">
        <v>0</v>
      </c>
      <c r="O60" s="59">
        <v>19</v>
      </c>
      <c r="P60" s="59">
        <v>0</v>
      </c>
      <c r="Q60" s="59">
        <v>0</v>
      </c>
      <c r="R60" s="59">
        <v>0</v>
      </c>
      <c r="S60" s="60">
        <f t="shared" si="0"/>
        <v>475</v>
      </c>
      <c r="T60" s="61">
        <f>COUNTIF('Calculation Sheet'!$B$3:$B$151,B60)</f>
        <v>1</v>
      </c>
    </row>
    <row r="61" spans="1:20">
      <c r="A61" s="57">
        <v>58</v>
      </c>
      <c r="B61" s="58" t="s">
        <v>19</v>
      </c>
      <c r="C61" s="58" t="s">
        <v>533</v>
      </c>
      <c r="D61" s="59">
        <v>0</v>
      </c>
      <c r="E61" s="59">
        <v>102</v>
      </c>
      <c r="F61" s="59">
        <v>130</v>
      </c>
      <c r="G61" s="59">
        <v>223</v>
      </c>
      <c r="H61" s="59">
        <v>0</v>
      </c>
      <c r="I61" s="59">
        <v>2</v>
      </c>
      <c r="J61" s="59">
        <v>5</v>
      </c>
      <c r="K61" s="59">
        <v>0</v>
      </c>
      <c r="L61" s="59">
        <v>0</v>
      </c>
      <c r="M61" s="59">
        <v>1</v>
      </c>
      <c r="N61" s="59">
        <v>48</v>
      </c>
      <c r="O61" s="59">
        <v>3836</v>
      </c>
      <c r="P61" s="59">
        <v>0</v>
      </c>
      <c r="Q61" s="59">
        <v>8</v>
      </c>
      <c r="R61" s="59">
        <v>8</v>
      </c>
      <c r="S61" s="60">
        <f t="shared" si="0"/>
        <v>1391650</v>
      </c>
      <c r="T61" s="61">
        <f>COUNTIF('Calculation Sheet'!$B$3:$B$151,B61)</f>
        <v>1</v>
      </c>
    </row>
    <row r="62" spans="1:20">
      <c r="A62" s="57">
        <v>59</v>
      </c>
      <c r="B62" s="58" t="s">
        <v>56</v>
      </c>
      <c r="C62" s="58" t="s">
        <v>1086</v>
      </c>
      <c r="D62" s="59">
        <v>0</v>
      </c>
      <c r="E62" s="59">
        <v>3</v>
      </c>
      <c r="F62" s="59">
        <v>0</v>
      </c>
      <c r="G62" s="59">
        <v>7</v>
      </c>
      <c r="H62" s="59">
        <v>0</v>
      </c>
      <c r="I62" s="59">
        <v>0</v>
      </c>
      <c r="J62" s="59">
        <v>0</v>
      </c>
      <c r="K62" s="59">
        <v>0</v>
      </c>
      <c r="L62" s="59">
        <v>0</v>
      </c>
      <c r="M62" s="59">
        <v>0</v>
      </c>
      <c r="N62" s="59">
        <v>2</v>
      </c>
      <c r="O62" s="59">
        <v>80</v>
      </c>
      <c r="P62" s="59">
        <v>0</v>
      </c>
      <c r="Q62" s="59">
        <v>0</v>
      </c>
      <c r="R62" s="59">
        <v>0</v>
      </c>
      <c r="S62" s="60">
        <f t="shared" si="0"/>
        <v>22175</v>
      </c>
      <c r="T62" s="61">
        <f>COUNTIF('Calculation Sheet'!$B$3:$B$151,B62)</f>
        <v>1</v>
      </c>
    </row>
    <row r="63" spans="1:20">
      <c r="A63" s="57">
        <v>60</v>
      </c>
      <c r="B63" s="58" t="s">
        <v>132</v>
      </c>
      <c r="C63" s="58" t="s">
        <v>996</v>
      </c>
      <c r="D63" s="59">
        <v>0</v>
      </c>
      <c r="E63" s="59">
        <v>1</v>
      </c>
      <c r="F63" s="59">
        <v>29</v>
      </c>
      <c r="G63" s="59">
        <v>7</v>
      </c>
      <c r="H63" s="59">
        <v>0</v>
      </c>
      <c r="I63" s="59">
        <v>0</v>
      </c>
      <c r="J63" s="59">
        <v>1</v>
      </c>
      <c r="K63" s="59">
        <v>0</v>
      </c>
      <c r="L63" s="59">
        <v>0</v>
      </c>
      <c r="M63" s="59">
        <v>0</v>
      </c>
      <c r="N63" s="59">
        <v>0</v>
      </c>
      <c r="O63" s="59">
        <v>43</v>
      </c>
      <c r="P63" s="59">
        <v>0</v>
      </c>
      <c r="Q63" s="59">
        <v>0</v>
      </c>
      <c r="R63" s="59">
        <v>0</v>
      </c>
      <c r="S63" s="60">
        <f t="shared" si="0"/>
        <v>1275</v>
      </c>
      <c r="T63" s="61">
        <f>COUNTIF('Calculation Sheet'!$B$3:$B$151,B63)</f>
        <v>1</v>
      </c>
    </row>
    <row r="64" spans="1:20">
      <c r="A64" s="57">
        <v>61</v>
      </c>
      <c r="B64" s="58" t="s">
        <v>50</v>
      </c>
      <c r="C64" s="58" t="s">
        <v>590</v>
      </c>
      <c r="D64" s="59">
        <v>0</v>
      </c>
      <c r="E64" s="59">
        <v>11</v>
      </c>
      <c r="F64" s="59">
        <v>0</v>
      </c>
      <c r="G64" s="59">
        <v>1</v>
      </c>
      <c r="H64" s="59">
        <v>0</v>
      </c>
      <c r="I64" s="59">
        <v>0</v>
      </c>
      <c r="J64" s="59">
        <v>0</v>
      </c>
      <c r="K64" s="59">
        <v>0</v>
      </c>
      <c r="L64" s="59">
        <v>0</v>
      </c>
      <c r="M64" s="59">
        <v>0</v>
      </c>
      <c r="N64" s="59">
        <v>0</v>
      </c>
      <c r="O64" s="59">
        <v>35</v>
      </c>
      <c r="P64" s="59">
        <v>0</v>
      </c>
      <c r="Q64" s="59">
        <v>0</v>
      </c>
      <c r="R64" s="59">
        <v>0</v>
      </c>
      <c r="S64" s="60">
        <f t="shared" si="0"/>
        <v>900</v>
      </c>
      <c r="T64" s="61">
        <f>COUNTIF('Calculation Sheet'!$B$3:$B$151,B64)</f>
        <v>1</v>
      </c>
    </row>
    <row r="65" spans="1:20">
      <c r="A65" s="57">
        <v>62</v>
      </c>
      <c r="B65" s="58" t="s">
        <v>467</v>
      </c>
      <c r="C65" s="58" t="s">
        <v>837</v>
      </c>
      <c r="D65" s="59">
        <v>0</v>
      </c>
      <c r="E65" s="59">
        <v>0</v>
      </c>
      <c r="F65" s="59">
        <v>0</v>
      </c>
      <c r="G65" s="59">
        <v>0</v>
      </c>
      <c r="H65" s="59">
        <v>0</v>
      </c>
      <c r="I65" s="59">
        <v>0</v>
      </c>
      <c r="J65" s="59">
        <v>0</v>
      </c>
      <c r="K65" s="59">
        <v>0</v>
      </c>
      <c r="L65" s="59">
        <v>0</v>
      </c>
      <c r="M65" s="59">
        <v>0</v>
      </c>
      <c r="N65" s="59">
        <v>0</v>
      </c>
      <c r="O65" s="59">
        <v>0</v>
      </c>
      <c r="P65" s="59">
        <v>0</v>
      </c>
      <c r="Q65" s="59">
        <v>0</v>
      </c>
      <c r="R65" s="59">
        <v>0</v>
      </c>
      <c r="S65" s="60">
        <f t="shared" si="0"/>
        <v>0</v>
      </c>
      <c r="T65" s="61">
        <f>COUNTIF('Calculation Sheet'!$B$3:$B$151,B65)</f>
        <v>1</v>
      </c>
    </row>
    <row r="66" spans="1:20">
      <c r="A66" s="57">
        <v>63</v>
      </c>
      <c r="B66" s="58" t="s">
        <v>34</v>
      </c>
      <c r="C66" s="58" t="s">
        <v>559</v>
      </c>
      <c r="D66" s="59">
        <v>0</v>
      </c>
      <c r="E66" s="59">
        <v>1</v>
      </c>
      <c r="F66" s="59">
        <v>0</v>
      </c>
      <c r="G66" s="59">
        <v>0</v>
      </c>
      <c r="H66" s="59">
        <v>0</v>
      </c>
      <c r="I66" s="59">
        <v>0</v>
      </c>
      <c r="J66" s="59">
        <v>0</v>
      </c>
      <c r="K66" s="59">
        <v>0</v>
      </c>
      <c r="L66" s="59">
        <v>0</v>
      </c>
      <c r="M66" s="59">
        <v>0</v>
      </c>
      <c r="N66" s="59">
        <v>0</v>
      </c>
      <c r="O66" s="59">
        <v>1</v>
      </c>
      <c r="P66" s="59">
        <v>0</v>
      </c>
      <c r="Q66" s="59">
        <v>0</v>
      </c>
      <c r="R66" s="59">
        <v>0</v>
      </c>
      <c r="S66" s="60">
        <f t="shared" si="0"/>
        <v>25</v>
      </c>
      <c r="T66" s="61">
        <f>COUNTIF('Calculation Sheet'!$B$3:$B$151,B66)</f>
        <v>1</v>
      </c>
    </row>
    <row r="67" spans="1:20">
      <c r="A67" s="57">
        <v>64</v>
      </c>
      <c r="B67" s="58" t="s">
        <v>48</v>
      </c>
      <c r="C67" s="58" t="s">
        <v>1087</v>
      </c>
      <c r="D67" s="59">
        <v>0</v>
      </c>
      <c r="E67" s="59">
        <v>0</v>
      </c>
      <c r="F67" s="59">
        <v>0</v>
      </c>
      <c r="G67" s="59">
        <v>0</v>
      </c>
      <c r="H67" s="59">
        <v>0</v>
      </c>
      <c r="I67" s="59">
        <v>0</v>
      </c>
      <c r="J67" s="59">
        <v>0</v>
      </c>
      <c r="K67" s="59">
        <v>0</v>
      </c>
      <c r="L67" s="59">
        <v>0</v>
      </c>
      <c r="M67" s="59">
        <v>0</v>
      </c>
      <c r="N67" s="59">
        <v>0</v>
      </c>
      <c r="O67" s="59">
        <v>4</v>
      </c>
      <c r="P67" s="59">
        <v>0</v>
      </c>
      <c r="Q67" s="59">
        <v>0</v>
      </c>
      <c r="R67" s="59">
        <v>0</v>
      </c>
      <c r="S67" s="60">
        <f t="shared" si="0"/>
        <v>100</v>
      </c>
      <c r="T67" s="61">
        <f>COUNTIF('Calculation Sheet'!$B$3:$B$151,B67)</f>
        <v>1</v>
      </c>
    </row>
    <row r="68" spans="1:20">
      <c r="A68" s="57">
        <v>65</v>
      </c>
      <c r="B68" s="58" t="s">
        <v>84</v>
      </c>
      <c r="C68" s="58" t="s">
        <v>663</v>
      </c>
      <c r="D68" s="59">
        <v>0</v>
      </c>
      <c r="E68" s="59">
        <v>1</v>
      </c>
      <c r="F68" s="59">
        <v>0</v>
      </c>
      <c r="G68" s="59">
        <v>0</v>
      </c>
      <c r="H68" s="59">
        <v>0</v>
      </c>
      <c r="I68" s="59">
        <v>0</v>
      </c>
      <c r="J68" s="59">
        <v>0</v>
      </c>
      <c r="K68" s="59">
        <v>0</v>
      </c>
      <c r="L68" s="59">
        <v>0</v>
      </c>
      <c r="M68" s="59">
        <v>0</v>
      </c>
      <c r="N68" s="59">
        <v>0</v>
      </c>
      <c r="O68" s="59">
        <v>1</v>
      </c>
      <c r="P68" s="59">
        <v>0</v>
      </c>
      <c r="Q68" s="59">
        <v>0</v>
      </c>
      <c r="R68" s="59">
        <v>0</v>
      </c>
      <c r="S68" s="60">
        <f t="shared" si="0"/>
        <v>25</v>
      </c>
      <c r="T68" s="61">
        <f>COUNTIF('Calculation Sheet'!$B$3:$B$151,B68)</f>
        <v>1</v>
      </c>
    </row>
    <row r="69" spans="1:20">
      <c r="A69" s="57">
        <v>66</v>
      </c>
      <c r="B69" s="58" t="s">
        <v>135</v>
      </c>
      <c r="C69" s="58" t="s">
        <v>1088</v>
      </c>
      <c r="D69" s="59">
        <v>0</v>
      </c>
      <c r="E69" s="59">
        <v>0</v>
      </c>
      <c r="F69" s="59">
        <v>0</v>
      </c>
      <c r="G69" s="59">
        <v>83</v>
      </c>
      <c r="H69" s="59">
        <v>0</v>
      </c>
      <c r="I69" s="59">
        <v>0</v>
      </c>
      <c r="J69" s="59">
        <v>0</v>
      </c>
      <c r="K69" s="59">
        <v>0</v>
      </c>
      <c r="L69" s="59">
        <v>0</v>
      </c>
      <c r="M69" s="59">
        <v>2</v>
      </c>
      <c r="N69" s="59">
        <v>0</v>
      </c>
      <c r="O69" s="59">
        <v>0</v>
      </c>
      <c r="P69" s="59">
        <v>0</v>
      </c>
      <c r="Q69" s="59">
        <v>0</v>
      </c>
      <c r="R69" s="59">
        <v>0</v>
      </c>
      <c r="S69" s="60">
        <f t="shared" ref="S69:S132" si="1">G69*25+H69*10000+I69*25+J69*25+K69*10000+L69*1000+M69*10000+N69*10000+O69*25+P69*100000+Q69*50000+R69*50000</f>
        <v>22075</v>
      </c>
      <c r="T69" s="61">
        <f>COUNTIF('Calculation Sheet'!$B$3:$B$151,B69)</f>
        <v>1</v>
      </c>
    </row>
    <row r="70" spans="1:20">
      <c r="A70" s="57">
        <v>67</v>
      </c>
      <c r="B70" s="58" t="s">
        <v>136</v>
      </c>
      <c r="C70" s="58" t="s">
        <v>1089</v>
      </c>
      <c r="D70" s="59">
        <v>0</v>
      </c>
      <c r="E70" s="59">
        <v>0</v>
      </c>
      <c r="F70" s="59">
        <v>0</v>
      </c>
      <c r="G70" s="59">
        <v>3</v>
      </c>
      <c r="H70" s="59">
        <v>0</v>
      </c>
      <c r="I70" s="59">
        <v>0</v>
      </c>
      <c r="J70" s="59">
        <v>0</v>
      </c>
      <c r="K70" s="59">
        <v>0</v>
      </c>
      <c r="L70" s="59">
        <v>0</v>
      </c>
      <c r="M70" s="59">
        <v>0</v>
      </c>
      <c r="N70" s="59">
        <v>0</v>
      </c>
      <c r="O70" s="59">
        <v>0</v>
      </c>
      <c r="P70" s="59">
        <v>0</v>
      </c>
      <c r="Q70" s="59">
        <v>0</v>
      </c>
      <c r="R70" s="59">
        <v>0</v>
      </c>
      <c r="S70" s="60">
        <f t="shared" si="1"/>
        <v>75</v>
      </c>
      <c r="T70" s="61">
        <f>COUNTIF('Calculation Sheet'!$B$3:$B$151,B70)</f>
        <v>1</v>
      </c>
    </row>
    <row r="71" spans="1:20">
      <c r="A71" s="57">
        <v>68</v>
      </c>
      <c r="B71" s="58" t="s">
        <v>125</v>
      </c>
      <c r="C71" s="58" t="s">
        <v>788</v>
      </c>
      <c r="D71" s="59">
        <v>0</v>
      </c>
      <c r="E71" s="59">
        <v>0</v>
      </c>
      <c r="F71" s="59">
        <v>0</v>
      </c>
      <c r="G71" s="59">
        <v>0</v>
      </c>
      <c r="H71" s="59">
        <v>0</v>
      </c>
      <c r="I71" s="59">
        <v>0</v>
      </c>
      <c r="J71" s="59">
        <v>0</v>
      </c>
      <c r="K71" s="59">
        <v>0</v>
      </c>
      <c r="L71" s="59">
        <v>0</v>
      </c>
      <c r="M71" s="59">
        <v>0</v>
      </c>
      <c r="N71" s="59">
        <v>0</v>
      </c>
      <c r="O71" s="59">
        <v>0</v>
      </c>
      <c r="P71" s="59">
        <v>0</v>
      </c>
      <c r="Q71" s="59">
        <v>0</v>
      </c>
      <c r="R71" s="59">
        <v>0</v>
      </c>
      <c r="S71" s="60">
        <f t="shared" si="1"/>
        <v>0</v>
      </c>
      <c r="T71" s="61">
        <f>COUNTIF('Calculation Sheet'!$B$3:$B$151,B71)</f>
        <v>1</v>
      </c>
    </row>
    <row r="72" spans="1:20">
      <c r="A72" s="57">
        <v>69</v>
      </c>
      <c r="B72" s="58" t="s">
        <v>141</v>
      </c>
      <c r="C72" s="58" t="s">
        <v>813</v>
      </c>
      <c r="D72" s="59">
        <v>0</v>
      </c>
      <c r="E72" s="59">
        <v>0</v>
      </c>
      <c r="F72" s="59">
        <v>0</v>
      </c>
      <c r="G72" s="59">
        <v>0</v>
      </c>
      <c r="H72" s="59">
        <v>0</v>
      </c>
      <c r="I72" s="59">
        <v>0</v>
      </c>
      <c r="J72" s="59">
        <v>0</v>
      </c>
      <c r="K72" s="59">
        <v>0</v>
      </c>
      <c r="L72" s="59">
        <v>0</v>
      </c>
      <c r="M72" s="59">
        <v>0</v>
      </c>
      <c r="N72" s="59">
        <v>0</v>
      </c>
      <c r="O72" s="59">
        <v>0</v>
      </c>
      <c r="P72" s="59">
        <v>0</v>
      </c>
      <c r="Q72" s="59">
        <v>0</v>
      </c>
      <c r="R72" s="59">
        <v>0</v>
      </c>
      <c r="S72" s="60">
        <f t="shared" si="1"/>
        <v>0</v>
      </c>
      <c r="T72" s="61">
        <f>COUNTIF('Calculation Sheet'!$B$3:$B$151,B72)</f>
        <v>1</v>
      </c>
    </row>
    <row r="73" spans="1:20">
      <c r="A73" s="57">
        <v>70</v>
      </c>
      <c r="B73" s="58" t="s">
        <v>1090</v>
      </c>
      <c r="C73" s="58" t="s">
        <v>1091</v>
      </c>
      <c r="D73" s="59">
        <v>0</v>
      </c>
      <c r="E73" s="59">
        <v>0</v>
      </c>
      <c r="F73" s="59">
        <v>83</v>
      </c>
      <c r="G73" s="59">
        <v>0</v>
      </c>
      <c r="H73" s="59">
        <v>0</v>
      </c>
      <c r="I73" s="59">
        <v>0</v>
      </c>
      <c r="J73" s="59">
        <v>0</v>
      </c>
      <c r="K73" s="59">
        <v>0</v>
      </c>
      <c r="L73" s="59">
        <v>0</v>
      </c>
      <c r="M73" s="59">
        <v>0</v>
      </c>
      <c r="N73" s="59">
        <v>0</v>
      </c>
      <c r="O73" s="59">
        <v>0</v>
      </c>
      <c r="P73" s="59">
        <v>0</v>
      </c>
      <c r="Q73" s="59">
        <v>0</v>
      </c>
      <c r="R73" s="59">
        <v>0</v>
      </c>
      <c r="S73" s="60">
        <f t="shared" si="1"/>
        <v>0</v>
      </c>
      <c r="T73" s="61">
        <f>COUNTIF('Calculation Sheet'!$B$3:$B$151,B73)</f>
        <v>0</v>
      </c>
    </row>
    <row r="74" spans="1:20">
      <c r="A74" s="57">
        <v>71</v>
      </c>
      <c r="B74" s="58" t="s">
        <v>146</v>
      </c>
      <c r="C74" s="58" t="s">
        <v>997</v>
      </c>
      <c r="D74" s="59">
        <v>0</v>
      </c>
      <c r="E74" s="59">
        <v>74</v>
      </c>
      <c r="F74" s="59">
        <v>28</v>
      </c>
      <c r="G74" s="59">
        <v>2</v>
      </c>
      <c r="H74" s="59">
        <v>0</v>
      </c>
      <c r="I74" s="59">
        <v>0</v>
      </c>
      <c r="J74" s="59">
        <v>0</v>
      </c>
      <c r="K74" s="59">
        <v>0</v>
      </c>
      <c r="L74" s="59">
        <v>0</v>
      </c>
      <c r="M74" s="59">
        <v>0</v>
      </c>
      <c r="N74" s="59">
        <v>0</v>
      </c>
      <c r="O74" s="59">
        <v>68</v>
      </c>
      <c r="P74" s="59">
        <v>0</v>
      </c>
      <c r="Q74" s="59">
        <v>0</v>
      </c>
      <c r="R74" s="59">
        <v>0</v>
      </c>
      <c r="S74" s="60">
        <f t="shared" si="1"/>
        <v>1750</v>
      </c>
      <c r="T74" s="61">
        <f>COUNTIF('Calculation Sheet'!$B$3:$B$151,B74)</f>
        <v>1</v>
      </c>
    </row>
    <row r="75" spans="1:20">
      <c r="A75" s="57">
        <v>72</v>
      </c>
      <c r="B75" s="58" t="s">
        <v>137</v>
      </c>
      <c r="C75" s="58" t="s">
        <v>1092</v>
      </c>
      <c r="D75" s="59">
        <v>0</v>
      </c>
      <c r="E75" s="59">
        <v>0</v>
      </c>
      <c r="F75" s="59">
        <v>0</v>
      </c>
      <c r="G75" s="59">
        <v>291</v>
      </c>
      <c r="H75" s="59">
        <v>0</v>
      </c>
      <c r="I75" s="59">
        <v>0</v>
      </c>
      <c r="J75" s="59">
        <v>0</v>
      </c>
      <c r="K75" s="59">
        <v>4</v>
      </c>
      <c r="L75" s="59">
        <v>0</v>
      </c>
      <c r="M75" s="59">
        <v>3</v>
      </c>
      <c r="N75" s="59">
        <v>0</v>
      </c>
      <c r="O75" s="59">
        <v>0</v>
      </c>
      <c r="P75" s="59">
        <v>0</v>
      </c>
      <c r="Q75" s="59">
        <v>0</v>
      </c>
      <c r="R75" s="59">
        <v>0</v>
      </c>
      <c r="S75" s="60">
        <f t="shared" si="1"/>
        <v>77275</v>
      </c>
      <c r="T75" s="61">
        <f>COUNTIF('Calculation Sheet'!$B$3:$B$151,B75)</f>
        <v>1</v>
      </c>
    </row>
    <row r="76" spans="1:20">
      <c r="A76" s="57">
        <v>73</v>
      </c>
      <c r="B76" s="58" t="s">
        <v>128</v>
      </c>
      <c r="C76" s="58" t="s">
        <v>1093</v>
      </c>
      <c r="D76" s="59">
        <v>0</v>
      </c>
      <c r="E76" s="59">
        <v>1</v>
      </c>
      <c r="F76" s="59">
        <v>4</v>
      </c>
      <c r="G76" s="59">
        <v>5</v>
      </c>
      <c r="H76" s="59">
        <v>0</v>
      </c>
      <c r="I76" s="59">
        <v>0</v>
      </c>
      <c r="J76" s="59">
        <v>0</v>
      </c>
      <c r="K76" s="59">
        <v>0</v>
      </c>
      <c r="L76" s="59">
        <v>0</v>
      </c>
      <c r="M76" s="59">
        <v>0</v>
      </c>
      <c r="N76" s="59">
        <v>0</v>
      </c>
      <c r="O76" s="59">
        <v>19</v>
      </c>
      <c r="P76" s="59">
        <v>0</v>
      </c>
      <c r="Q76" s="59">
        <v>0</v>
      </c>
      <c r="R76" s="59">
        <v>0</v>
      </c>
      <c r="S76" s="60">
        <f t="shared" si="1"/>
        <v>600</v>
      </c>
      <c r="T76" s="61">
        <f>COUNTIF('Calculation Sheet'!$B$3:$B$151,B76)</f>
        <v>1</v>
      </c>
    </row>
    <row r="77" spans="1:20">
      <c r="A77" s="57">
        <v>74</v>
      </c>
      <c r="B77" s="58" t="s">
        <v>123</v>
      </c>
      <c r="C77" s="58" t="s">
        <v>1094</v>
      </c>
      <c r="D77" s="59">
        <v>0</v>
      </c>
      <c r="E77" s="59">
        <v>1</v>
      </c>
      <c r="F77" s="59">
        <v>0</v>
      </c>
      <c r="G77" s="59">
        <v>0</v>
      </c>
      <c r="H77" s="59">
        <v>0</v>
      </c>
      <c r="I77" s="59">
        <v>0</v>
      </c>
      <c r="J77" s="59">
        <v>0</v>
      </c>
      <c r="K77" s="59">
        <v>0</v>
      </c>
      <c r="L77" s="59">
        <v>0</v>
      </c>
      <c r="M77" s="59">
        <v>0</v>
      </c>
      <c r="N77" s="59">
        <v>0</v>
      </c>
      <c r="O77" s="59">
        <v>1</v>
      </c>
      <c r="P77" s="59">
        <v>0</v>
      </c>
      <c r="Q77" s="59">
        <v>0</v>
      </c>
      <c r="R77" s="59">
        <v>0</v>
      </c>
      <c r="S77" s="60">
        <f t="shared" si="1"/>
        <v>25</v>
      </c>
      <c r="T77" s="61">
        <f>COUNTIF('Calculation Sheet'!$B$3:$B$151,B77)</f>
        <v>1</v>
      </c>
    </row>
    <row r="78" spans="1:20">
      <c r="A78" s="57">
        <v>75</v>
      </c>
      <c r="B78" s="58" t="s">
        <v>129</v>
      </c>
      <c r="C78" s="58" t="s">
        <v>1095</v>
      </c>
      <c r="D78" s="59">
        <v>0</v>
      </c>
      <c r="E78" s="59">
        <v>2</v>
      </c>
      <c r="F78" s="59">
        <v>0</v>
      </c>
      <c r="G78" s="59">
        <v>3</v>
      </c>
      <c r="H78" s="59">
        <v>0</v>
      </c>
      <c r="I78" s="59">
        <v>0</v>
      </c>
      <c r="J78" s="59">
        <v>0</v>
      </c>
      <c r="K78" s="59">
        <v>0</v>
      </c>
      <c r="L78" s="59">
        <v>0</v>
      </c>
      <c r="M78" s="59">
        <v>0</v>
      </c>
      <c r="N78" s="59">
        <v>0</v>
      </c>
      <c r="O78" s="59">
        <v>13</v>
      </c>
      <c r="P78" s="59">
        <v>0</v>
      </c>
      <c r="Q78" s="59">
        <v>0</v>
      </c>
      <c r="R78" s="59">
        <v>0</v>
      </c>
      <c r="S78" s="60">
        <f t="shared" si="1"/>
        <v>400</v>
      </c>
      <c r="T78" s="61">
        <f>COUNTIF('Calculation Sheet'!$B$3:$B$151,B78)</f>
        <v>1</v>
      </c>
    </row>
    <row r="79" spans="1:20">
      <c r="A79" s="57">
        <v>76</v>
      </c>
      <c r="B79" s="58" t="s">
        <v>61</v>
      </c>
      <c r="C79" s="58" t="s">
        <v>629</v>
      </c>
      <c r="D79" s="59">
        <v>0</v>
      </c>
      <c r="E79" s="59">
        <v>0</v>
      </c>
      <c r="F79" s="59">
        <v>0</v>
      </c>
      <c r="G79" s="59">
        <v>0</v>
      </c>
      <c r="H79" s="59">
        <v>0</v>
      </c>
      <c r="I79" s="59">
        <v>0</v>
      </c>
      <c r="J79" s="59">
        <v>0</v>
      </c>
      <c r="K79" s="59">
        <v>0</v>
      </c>
      <c r="L79" s="59">
        <v>0</v>
      </c>
      <c r="M79" s="59">
        <v>0</v>
      </c>
      <c r="N79" s="59">
        <v>0</v>
      </c>
      <c r="O79" s="59">
        <v>2</v>
      </c>
      <c r="P79" s="59">
        <v>0</v>
      </c>
      <c r="Q79" s="59">
        <v>0</v>
      </c>
      <c r="R79" s="59">
        <v>0</v>
      </c>
      <c r="S79" s="60">
        <f t="shared" si="1"/>
        <v>50</v>
      </c>
      <c r="T79" s="61">
        <f>COUNTIF('Calculation Sheet'!$B$3:$B$151,B79)</f>
        <v>1</v>
      </c>
    </row>
    <row r="80" spans="1:20">
      <c r="A80" s="57">
        <v>77</v>
      </c>
      <c r="B80" s="58" t="s">
        <v>54</v>
      </c>
      <c r="C80" s="58" t="s">
        <v>597</v>
      </c>
      <c r="D80" s="59">
        <v>0</v>
      </c>
      <c r="E80" s="59">
        <v>3</v>
      </c>
      <c r="F80" s="59">
        <v>0</v>
      </c>
      <c r="G80" s="59">
        <v>2</v>
      </c>
      <c r="H80" s="59">
        <v>0</v>
      </c>
      <c r="I80" s="59">
        <v>0</v>
      </c>
      <c r="J80" s="59">
        <v>0</v>
      </c>
      <c r="K80" s="59">
        <v>0</v>
      </c>
      <c r="L80" s="59">
        <v>0</v>
      </c>
      <c r="M80" s="59">
        <v>0</v>
      </c>
      <c r="N80" s="59">
        <v>0</v>
      </c>
      <c r="O80" s="59">
        <v>23</v>
      </c>
      <c r="P80" s="59">
        <v>0</v>
      </c>
      <c r="Q80" s="59">
        <v>0</v>
      </c>
      <c r="R80" s="59">
        <v>0</v>
      </c>
      <c r="S80" s="60">
        <f t="shared" si="1"/>
        <v>625</v>
      </c>
      <c r="T80" s="61">
        <f>COUNTIF('Calculation Sheet'!$B$3:$B$151,B80)</f>
        <v>1</v>
      </c>
    </row>
    <row r="81" spans="1:20">
      <c r="A81" s="57">
        <v>78</v>
      </c>
      <c r="B81" s="58" t="s">
        <v>127</v>
      </c>
      <c r="C81" s="58" t="s">
        <v>1005</v>
      </c>
      <c r="D81" s="59">
        <v>0</v>
      </c>
      <c r="E81" s="59">
        <v>8</v>
      </c>
      <c r="F81" s="59">
        <v>74</v>
      </c>
      <c r="G81" s="59">
        <v>20</v>
      </c>
      <c r="H81" s="59">
        <v>0</v>
      </c>
      <c r="I81" s="59">
        <v>0</v>
      </c>
      <c r="J81" s="59">
        <v>0</v>
      </c>
      <c r="K81" s="59">
        <v>0</v>
      </c>
      <c r="L81" s="59">
        <v>0</v>
      </c>
      <c r="M81" s="59">
        <v>0</v>
      </c>
      <c r="N81" s="59">
        <v>9</v>
      </c>
      <c r="O81" s="59">
        <v>2337</v>
      </c>
      <c r="P81" s="59">
        <v>1</v>
      </c>
      <c r="Q81" s="59">
        <v>0</v>
      </c>
      <c r="R81" s="59">
        <v>1</v>
      </c>
      <c r="S81" s="60">
        <f t="shared" si="1"/>
        <v>298925</v>
      </c>
      <c r="T81" s="61">
        <f>COUNTIF('Calculation Sheet'!$B$3:$B$151,B81)</f>
        <v>1</v>
      </c>
    </row>
    <row r="82" spans="1:20">
      <c r="A82" s="57">
        <v>79</v>
      </c>
      <c r="B82" s="58" t="s">
        <v>144</v>
      </c>
      <c r="C82" s="58" t="s">
        <v>818</v>
      </c>
      <c r="D82" s="59">
        <v>0</v>
      </c>
      <c r="E82" s="59">
        <v>94</v>
      </c>
      <c r="F82" s="59">
        <v>285</v>
      </c>
      <c r="G82" s="59">
        <v>74</v>
      </c>
      <c r="H82" s="59">
        <v>0</v>
      </c>
      <c r="I82" s="59">
        <v>1</v>
      </c>
      <c r="J82" s="59">
        <v>0</v>
      </c>
      <c r="K82" s="59">
        <v>0</v>
      </c>
      <c r="L82" s="59">
        <v>0</v>
      </c>
      <c r="M82" s="59">
        <v>0</v>
      </c>
      <c r="N82" s="59">
        <v>31</v>
      </c>
      <c r="O82" s="59">
        <v>2188</v>
      </c>
      <c r="P82" s="59">
        <v>0</v>
      </c>
      <c r="Q82" s="59">
        <v>0</v>
      </c>
      <c r="R82" s="59">
        <v>6</v>
      </c>
      <c r="S82" s="60">
        <f t="shared" si="1"/>
        <v>666575</v>
      </c>
      <c r="T82" s="61">
        <f>COUNTIF('Calculation Sheet'!$B$3:$B$151,B82)</f>
        <v>1</v>
      </c>
    </row>
    <row r="83" spans="1:20">
      <c r="A83" s="57">
        <v>80</v>
      </c>
      <c r="B83" s="58" t="s">
        <v>18</v>
      </c>
      <c r="C83" s="58" t="s">
        <v>511</v>
      </c>
      <c r="D83" s="59">
        <v>0</v>
      </c>
      <c r="E83" s="59">
        <v>299</v>
      </c>
      <c r="F83" s="59">
        <v>1404</v>
      </c>
      <c r="G83" s="59">
        <v>216</v>
      </c>
      <c r="H83" s="59">
        <v>0</v>
      </c>
      <c r="I83" s="59">
        <v>1</v>
      </c>
      <c r="J83" s="59">
        <v>1</v>
      </c>
      <c r="K83" s="59">
        <v>0</v>
      </c>
      <c r="L83" s="59">
        <v>0</v>
      </c>
      <c r="M83" s="59">
        <v>1</v>
      </c>
      <c r="N83" s="59">
        <v>26</v>
      </c>
      <c r="O83" s="59">
        <v>1641</v>
      </c>
      <c r="P83" s="59">
        <v>0</v>
      </c>
      <c r="Q83" s="59">
        <v>0</v>
      </c>
      <c r="R83" s="59">
        <v>8</v>
      </c>
      <c r="S83" s="60">
        <f t="shared" si="1"/>
        <v>716475</v>
      </c>
      <c r="T83" s="61">
        <f>COUNTIF('Calculation Sheet'!$B$3:$B$151,B83)</f>
        <v>1</v>
      </c>
    </row>
    <row r="84" spans="1:20">
      <c r="A84" s="57">
        <v>81</v>
      </c>
      <c r="B84" s="58" t="s">
        <v>16</v>
      </c>
      <c r="C84" s="58" t="s">
        <v>507</v>
      </c>
      <c r="D84" s="59">
        <v>0</v>
      </c>
      <c r="E84" s="59">
        <v>2</v>
      </c>
      <c r="F84" s="59">
        <v>20</v>
      </c>
      <c r="G84" s="59">
        <v>72</v>
      </c>
      <c r="H84" s="59">
        <v>0</v>
      </c>
      <c r="I84" s="59">
        <v>0</v>
      </c>
      <c r="J84" s="59">
        <v>0</v>
      </c>
      <c r="K84" s="59">
        <v>0</v>
      </c>
      <c r="L84" s="59">
        <v>0</v>
      </c>
      <c r="M84" s="59">
        <v>0</v>
      </c>
      <c r="N84" s="59">
        <v>17</v>
      </c>
      <c r="O84" s="59">
        <v>476</v>
      </c>
      <c r="P84" s="59">
        <v>0</v>
      </c>
      <c r="Q84" s="59">
        <v>0</v>
      </c>
      <c r="R84" s="59">
        <v>0</v>
      </c>
      <c r="S84" s="60">
        <f t="shared" si="1"/>
        <v>183700</v>
      </c>
      <c r="T84" s="61">
        <f>COUNTIF('Calculation Sheet'!$B$3:$B$151,B84)</f>
        <v>1</v>
      </c>
    </row>
    <row r="85" spans="1:20">
      <c r="A85" s="57">
        <v>82</v>
      </c>
      <c r="B85" s="58" t="s">
        <v>73</v>
      </c>
      <c r="C85" s="58" t="s">
        <v>648</v>
      </c>
      <c r="D85" s="59">
        <v>0</v>
      </c>
      <c r="E85" s="59">
        <v>2</v>
      </c>
      <c r="F85" s="59">
        <v>11</v>
      </c>
      <c r="G85" s="59">
        <v>18</v>
      </c>
      <c r="H85" s="59">
        <v>0</v>
      </c>
      <c r="I85" s="59">
        <v>0</v>
      </c>
      <c r="J85" s="59">
        <v>1</v>
      </c>
      <c r="K85" s="59">
        <v>0</v>
      </c>
      <c r="L85" s="59">
        <v>0</v>
      </c>
      <c r="M85" s="59">
        <v>0</v>
      </c>
      <c r="N85" s="59">
        <v>4</v>
      </c>
      <c r="O85" s="59">
        <v>466</v>
      </c>
      <c r="P85" s="59">
        <v>0</v>
      </c>
      <c r="Q85" s="59">
        <v>0</v>
      </c>
      <c r="R85" s="59">
        <v>0</v>
      </c>
      <c r="S85" s="60">
        <f t="shared" si="1"/>
        <v>52125</v>
      </c>
      <c r="T85" s="61">
        <f>COUNTIF('Calculation Sheet'!$B$3:$B$151,B85)</f>
        <v>1</v>
      </c>
    </row>
    <row r="86" spans="1:20">
      <c r="A86" s="57">
        <v>83</v>
      </c>
      <c r="B86" s="58" t="s">
        <v>914</v>
      </c>
      <c r="C86" s="58" t="s">
        <v>987</v>
      </c>
      <c r="D86" s="59">
        <v>0</v>
      </c>
      <c r="E86" s="59">
        <v>0</v>
      </c>
      <c r="F86" s="59">
        <v>0</v>
      </c>
      <c r="G86" s="59">
        <v>0</v>
      </c>
      <c r="H86" s="59">
        <v>0</v>
      </c>
      <c r="I86" s="59">
        <v>0</v>
      </c>
      <c r="J86" s="59">
        <v>0</v>
      </c>
      <c r="K86" s="59">
        <v>0</v>
      </c>
      <c r="L86" s="59">
        <v>0</v>
      </c>
      <c r="M86" s="59">
        <v>0</v>
      </c>
      <c r="N86" s="59">
        <v>0</v>
      </c>
      <c r="O86" s="59">
        <v>0</v>
      </c>
      <c r="P86" s="59">
        <v>0</v>
      </c>
      <c r="Q86" s="59">
        <v>0</v>
      </c>
      <c r="R86" s="59">
        <v>0</v>
      </c>
      <c r="S86" s="60">
        <f t="shared" si="1"/>
        <v>0</v>
      </c>
      <c r="T86" s="61">
        <f>COUNTIF('Calculation Sheet'!$B$3:$B$151,B86)</f>
        <v>1</v>
      </c>
    </row>
    <row r="87" spans="1:20">
      <c r="A87" s="57">
        <v>84</v>
      </c>
      <c r="B87" s="58" t="s">
        <v>62</v>
      </c>
      <c r="C87" s="58" t="s">
        <v>630</v>
      </c>
      <c r="D87" s="59">
        <v>0</v>
      </c>
      <c r="E87" s="59">
        <v>2</v>
      </c>
      <c r="F87" s="59">
        <v>0</v>
      </c>
      <c r="G87" s="59">
        <v>13</v>
      </c>
      <c r="H87" s="59">
        <v>0</v>
      </c>
      <c r="I87" s="59">
        <v>0</v>
      </c>
      <c r="J87" s="59">
        <v>0</v>
      </c>
      <c r="K87" s="59">
        <v>0</v>
      </c>
      <c r="L87" s="59">
        <v>0</v>
      </c>
      <c r="M87" s="59">
        <v>0</v>
      </c>
      <c r="N87" s="59">
        <v>4</v>
      </c>
      <c r="O87" s="59">
        <v>427</v>
      </c>
      <c r="P87" s="59">
        <v>0</v>
      </c>
      <c r="Q87" s="59">
        <v>0</v>
      </c>
      <c r="R87" s="59">
        <v>0</v>
      </c>
      <c r="S87" s="60">
        <f t="shared" si="1"/>
        <v>51000</v>
      </c>
      <c r="T87" s="61">
        <f>COUNTIF('Calculation Sheet'!$B$3:$B$151,B87)</f>
        <v>1</v>
      </c>
    </row>
    <row r="88" spans="1:20">
      <c r="A88" s="57">
        <v>85</v>
      </c>
      <c r="B88" s="58" t="s">
        <v>22</v>
      </c>
      <c r="C88" s="58" t="s">
        <v>1096</v>
      </c>
      <c r="D88" s="59">
        <v>0</v>
      </c>
      <c r="E88" s="59">
        <v>2812</v>
      </c>
      <c r="F88" s="59">
        <v>5948</v>
      </c>
      <c r="G88" s="59">
        <v>3744</v>
      </c>
      <c r="H88" s="59">
        <v>0</v>
      </c>
      <c r="I88" s="59">
        <v>3</v>
      </c>
      <c r="J88" s="59">
        <v>19</v>
      </c>
      <c r="K88" s="59">
        <v>0</v>
      </c>
      <c r="L88" s="59">
        <v>0</v>
      </c>
      <c r="M88" s="59">
        <v>0</v>
      </c>
      <c r="N88" s="59">
        <v>434</v>
      </c>
      <c r="O88" s="59">
        <v>70013</v>
      </c>
      <c r="P88" s="59">
        <v>1</v>
      </c>
      <c r="Q88" s="59">
        <v>1</v>
      </c>
      <c r="R88" s="59">
        <v>15</v>
      </c>
      <c r="S88" s="60">
        <f t="shared" si="1"/>
        <v>7084475</v>
      </c>
      <c r="T88" s="61">
        <f>COUNTIF('Calculation Sheet'!$B$3:$B$151,B88)</f>
        <v>1</v>
      </c>
    </row>
    <row r="89" spans="1:20">
      <c r="A89" s="57">
        <v>86</v>
      </c>
      <c r="B89" s="58" t="s">
        <v>28</v>
      </c>
      <c r="C89" s="58" t="s">
        <v>549</v>
      </c>
      <c r="D89" s="59">
        <v>0</v>
      </c>
      <c r="E89" s="59">
        <v>2</v>
      </c>
      <c r="F89" s="59">
        <v>0</v>
      </c>
      <c r="G89" s="59">
        <v>8</v>
      </c>
      <c r="H89" s="59">
        <v>0</v>
      </c>
      <c r="I89" s="59">
        <v>0</v>
      </c>
      <c r="J89" s="59">
        <v>0</v>
      </c>
      <c r="K89" s="59">
        <v>0</v>
      </c>
      <c r="L89" s="59">
        <v>0</v>
      </c>
      <c r="M89" s="59">
        <v>0</v>
      </c>
      <c r="N89" s="59">
        <v>3</v>
      </c>
      <c r="O89" s="59">
        <v>157</v>
      </c>
      <c r="P89" s="59">
        <v>0</v>
      </c>
      <c r="Q89" s="59">
        <v>0</v>
      </c>
      <c r="R89" s="59">
        <v>0</v>
      </c>
      <c r="S89" s="60">
        <f t="shared" si="1"/>
        <v>34125</v>
      </c>
      <c r="T89" s="61">
        <f>COUNTIF('Calculation Sheet'!$B$3:$B$151,B89)</f>
        <v>1</v>
      </c>
    </row>
    <row r="90" spans="1:20">
      <c r="A90" s="57">
        <v>87</v>
      </c>
      <c r="B90" s="58" t="s">
        <v>23</v>
      </c>
      <c r="C90" s="58" t="s">
        <v>539</v>
      </c>
      <c r="D90" s="59">
        <v>0</v>
      </c>
      <c r="E90" s="59">
        <v>84</v>
      </c>
      <c r="F90" s="59">
        <v>94</v>
      </c>
      <c r="G90" s="59">
        <v>156</v>
      </c>
      <c r="H90" s="59">
        <v>0</v>
      </c>
      <c r="I90" s="59">
        <v>0</v>
      </c>
      <c r="J90" s="59">
        <v>5</v>
      </c>
      <c r="K90" s="59">
        <v>0</v>
      </c>
      <c r="L90" s="59">
        <v>0</v>
      </c>
      <c r="M90" s="59">
        <v>0</v>
      </c>
      <c r="N90" s="59">
        <v>56</v>
      </c>
      <c r="O90" s="59">
        <v>37203</v>
      </c>
      <c r="P90" s="59">
        <v>0</v>
      </c>
      <c r="Q90" s="59">
        <v>2</v>
      </c>
      <c r="R90" s="59">
        <v>4</v>
      </c>
      <c r="S90" s="60">
        <f t="shared" si="1"/>
        <v>1794100</v>
      </c>
      <c r="T90" s="61">
        <f>COUNTIF('Calculation Sheet'!$B$3:$B$151,B90)</f>
        <v>1</v>
      </c>
    </row>
    <row r="91" spans="1:20">
      <c r="A91" s="57">
        <v>88</v>
      </c>
      <c r="B91" s="58" t="s">
        <v>15</v>
      </c>
      <c r="C91" s="58" t="s">
        <v>506</v>
      </c>
      <c r="D91" s="59">
        <v>0</v>
      </c>
      <c r="E91" s="59">
        <v>49</v>
      </c>
      <c r="F91" s="59">
        <v>14</v>
      </c>
      <c r="G91" s="59">
        <v>33</v>
      </c>
      <c r="H91" s="59">
        <v>0</v>
      </c>
      <c r="I91" s="59">
        <v>0</v>
      </c>
      <c r="J91" s="59">
        <v>1</v>
      </c>
      <c r="K91" s="59">
        <v>0</v>
      </c>
      <c r="L91" s="59">
        <v>0</v>
      </c>
      <c r="M91" s="59">
        <v>1</v>
      </c>
      <c r="N91" s="59">
        <v>11</v>
      </c>
      <c r="O91" s="59">
        <v>576</v>
      </c>
      <c r="P91" s="59">
        <v>1</v>
      </c>
      <c r="Q91" s="59">
        <v>0</v>
      </c>
      <c r="R91" s="59">
        <v>0</v>
      </c>
      <c r="S91" s="60">
        <f t="shared" si="1"/>
        <v>235250</v>
      </c>
      <c r="T91" s="61">
        <f>COUNTIF('Calculation Sheet'!$B$3:$B$151,B91)</f>
        <v>1</v>
      </c>
    </row>
    <row r="92" spans="1:20">
      <c r="A92" s="57">
        <v>89</v>
      </c>
      <c r="B92" s="58" t="s">
        <v>27</v>
      </c>
      <c r="C92" s="58" t="s">
        <v>547</v>
      </c>
      <c r="D92" s="59">
        <v>0</v>
      </c>
      <c r="E92" s="59">
        <v>52</v>
      </c>
      <c r="F92" s="59">
        <v>282</v>
      </c>
      <c r="G92" s="59">
        <v>33</v>
      </c>
      <c r="H92" s="59">
        <v>0</v>
      </c>
      <c r="I92" s="59">
        <v>0</v>
      </c>
      <c r="J92" s="59">
        <v>1</v>
      </c>
      <c r="K92" s="59">
        <v>0</v>
      </c>
      <c r="L92" s="59">
        <v>0</v>
      </c>
      <c r="M92" s="59">
        <v>0</v>
      </c>
      <c r="N92" s="59">
        <v>3</v>
      </c>
      <c r="O92" s="59">
        <v>1331</v>
      </c>
      <c r="P92" s="59">
        <v>0</v>
      </c>
      <c r="Q92" s="59">
        <v>0</v>
      </c>
      <c r="R92" s="59">
        <v>0</v>
      </c>
      <c r="S92" s="60">
        <f t="shared" si="1"/>
        <v>64125</v>
      </c>
      <c r="T92" s="61">
        <f>COUNTIF('Calculation Sheet'!$B$3:$B$151,B92)</f>
        <v>1</v>
      </c>
    </row>
    <row r="93" spans="1:20">
      <c r="A93" s="57">
        <v>90</v>
      </c>
      <c r="B93" s="58" t="s">
        <v>29</v>
      </c>
      <c r="C93" s="58" t="s">
        <v>551</v>
      </c>
      <c r="D93" s="59">
        <v>0</v>
      </c>
      <c r="E93" s="59">
        <v>28</v>
      </c>
      <c r="F93" s="59">
        <v>847</v>
      </c>
      <c r="G93" s="59">
        <v>196</v>
      </c>
      <c r="H93" s="59">
        <v>0</v>
      </c>
      <c r="I93" s="59">
        <v>6</v>
      </c>
      <c r="J93" s="59">
        <v>2</v>
      </c>
      <c r="K93" s="59">
        <v>0</v>
      </c>
      <c r="L93" s="59">
        <v>0</v>
      </c>
      <c r="M93" s="59">
        <v>0</v>
      </c>
      <c r="N93" s="59">
        <v>62</v>
      </c>
      <c r="O93" s="59">
        <v>4662</v>
      </c>
      <c r="P93" s="59">
        <v>0</v>
      </c>
      <c r="Q93" s="59">
        <v>0</v>
      </c>
      <c r="R93" s="59">
        <v>0</v>
      </c>
      <c r="S93" s="60">
        <f t="shared" si="1"/>
        <v>741650</v>
      </c>
      <c r="T93" s="61">
        <f>COUNTIF('Calculation Sheet'!$B$3:$B$151,B93)</f>
        <v>1</v>
      </c>
    </row>
    <row r="94" spans="1:20">
      <c r="A94" s="57">
        <v>91</v>
      </c>
      <c r="B94" s="58" t="s">
        <v>26</v>
      </c>
      <c r="C94" s="58" t="s">
        <v>545</v>
      </c>
      <c r="D94" s="59">
        <v>0</v>
      </c>
      <c r="E94" s="59">
        <v>378</v>
      </c>
      <c r="F94" s="59">
        <v>1745</v>
      </c>
      <c r="G94" s="59">
        <v>396</v>
      </c>
      <c r="H94" s="59">
        <v>0</v>
      </c>
      <c r="I94" s="59">
        <v>9</v>
      </c>
      <c r="J94" s="59">
        <v>14</v>
      </c>
      <c r="K94" s="59">
        <v>0</v>
      </c>
      <c r="L94" s="59">
        <v>0</v>
      </c>
      <c r="M94" s="59">
        <v>0</v>
      </c>
      <c r="N94" s="59">
        <v>57</v>
      </c>
      <c r="O94" s="59">
        <v>15367</v>
      </c>
      <c r="P94" s="59">
        <v>2</v>
      </c>
      <c r="Q94" s="59">
        <v>11</v>
      </c>
      <c r="R94" s="59">
        <v>31</v>
      </c>
      <c r="S94" s="60">
        <f t="shared" si="1"/>
        <v>3264650</v>
      </c>
      <c r="T94" s="61">
        <f>COUNTIF('Calculation Sheet'!$B$3:$B$151,B94)</f>
        <v>1</v>
      </c>
    </row>
    <row r="95" spans="1:20">
      <c r="A95" s="57">
        <v>92</v>
      </c>
      <c r="B95" s="58" t="s">
        <v>20</v>
      </c>
      <c r="C95" s="58" t="s">
        <v>535</v>
      </c>
      <c r="D95" s="59">
        <v>0</v>
      </c>
      <c r="E95" s="59">
        <v>0</v>
      </c>
      <c r="F95" s="59">
        <v>0</v>
      </c>
      <c r="G95" s="59">
        <v>2</v>
      </c>
      <c r="H95" s="59">
        <v>0</v>
      </c>
      <c r="I95" s="59">
        <v>0</v>
      </c>
      <c r="J95" s="59">
        <v>0</v>
      </c>
      <c r="K95" s="59">
        <v>0</v>
      </c>
      <c r="L95" s="59">
        <v>0</v>
      </c>
      <c r="M95" s="59">
        <v>0</v>
      </c>
      <c r="N95" s="59">
        <v>1</v>
      </c>
      <c r="O95" s="59">
        <v>69</v>
      </c>
      <c r="P95" s="59">
        <v>0</v>
      </c>
      <c r="Q95" s="59">
        <v>0</v>
      </c>
      <c r="R95" s="59">
        <v>0</v>
      </c>
      <c r="S95" s="60">
        <f t="shared" si="1"/>
        <v>11775</v>
      </c>
      <c r="T95" s="61">
        <f>COUNTIF('Calculation Sheet'!$B$3:$B$151,B95)</f>
        <v>1</v>
      </c>
    </row>
    <row r="96" spans="1:20">
      <c r="A96" s="57">
        <v>93</v>
      </c>
      <c r="B96" s="58" t="s">
        <v>32</v>
      </c>
      <c r="C96" s="58" t="s">
        <v>556</v>
      </c>
      <c r="D96" s="59">
        <v>0</v>
      </c>
      <c r="E96" s="59">
        <v>0</v>
      </c>
      <c r="F96" s="59">
        <v>1</v>
      </c>
      <c r="G96" s="59">
        <v>3</v>
      </c>
      <c r="H96" s="59">
        <v>0</v>
      </c>
      <c r="I96" s="59">
        <v>0</v>
      </c>
      <c r="J96" s="59">
        <v>0</v>
      </c>
      <c r="K96" s="59">
        <v>0</v>
      </c>
      <c r="L96" s="59">
        <v>0</v>
      </c>
      <c r="M96" s="59">
        <v>0</v>
      </c>
      <c r="N96" s="59">
        <v>2</v>
      </c>
      <c r="O96" s="59">
        <v>41</v>
      </c>
      <c r="P96" s="59">
        <v>0</v>
      </c>
      <c r="Q96" s="59">
        <v>0</v>
      </c>
      <c r="R96" s="59">
        <v>0</v>
      </c>
      <c r="S96" s="60">
        <f t="shared" si="1"/>
        <v>21100</v>
      </c>
      <c r="T96" s="61">
        <f>COUNTIF('Calculation Sheet'!$B$3:$B$151,B96)</f>
        <v>1</v>
      </c>
    </row>
    <row r="97" spans="1:20">
      <c r="A97" s="57">
        <v>94</v>
      </c>
      <c r="B97" s="58" t="s">
        <v>60</v>
      </c>
      <c r="C97" s="58" t="s">
        <v>623</v>
      </c>
      <c r="D97" s="59">
        <v>0</v>
      </c>
      <c r="E97" s="59">
        <v>7</v>
      </c>
      <c r="F97" s="59">
        <v>0</v>
      </c>
      <c r="G97" s="59">
        <v>16</v>
      </c>
      <c r="H97" s="59">
        <v>0</v>
      </c>
      <c r="I97" s="59">
        <v>0</v>
      </c>
      <c r="J97" s="59">
        <v>2</v>
      </c>
      <c r="K97" s="59">
        <v>0</v>
      </c>
      <c r="L97" s="59">
        <v>0</v>
      </c>
      <c r="M97" s="59">
        <v>0</v>
      </c>
      <c r="N97" s="59">
        <v>5</v>
      </c>
      <c r="O97" s="59">
        <v>564</v>
      </c>
      <c r="P97" s="59">
        <v>0</v>
      </c>
      <c r="Q97" s="59">
        <v>0</v>
      </c>
      <c r="R97" s="59">
        <v>0</v>
      </c>
      <c r="S97" s="60">
        <f t="shared" si="1"/>
        <v>64550</v>
      </c>
      <c r="T97" s="61">
        <f>COUNTIF('Calculation Sheet'!$B$3:$B$151,B97)</f>
        <v>1</v>
      </c>
    </row>
    <row r="98" spans="1:20">
      <c r="A98" s="57">
        <v>95</v>
      </c>
      <c r="B98" s="58" t="s">
        <v>17</v>
      </c>
      <c r="C98" s="58" t="s">
        <v>509</v>
      </c>
      <c r="D98" s="59">
        <v>0</v>
      </c>
      <c r="E98" s="59">
        <v>3</v>
      </c>
      <c r="F98" s="59">
        <v>0</v>
      </c>
      <c r="G98" s="59">
        <v>10</v>
      </c>
      <c r="H98" s="59">
        <v>0</v>
      </c>
      <c r="I98" s="59">
        <v>0</v>
      </c>
      <c r="J98" s="59">
        <v>0</v>
      </c>
      <c r="K98" s="59">
        <v>0</v>
      </c>
      <c r="L98" s="59">
        <v>0</v>
      </c>
      <c r="M98" s="59">
        <v>1</v>
      </c>
      <c r="N98" s="59">
        <v>0</v>
      </c>
      <c r="O98" s="59">
        <v>101</v>
      </c>
      <c r="P98" s="59">
        <v>0</v>
      </c>
      <c r="Q98" s="59">
        <v>0</v>
      </c>
      <c r="R98" s="59">
        <v>0</v>
      </c>
      <c r="S98" s="60">
        <f t="shared" si="1"/>
        <v>12775</v>
      </c>
      <c r="T98" s="61">
        <f>COUNTIF('Calculation Sheet'!$B$3:$B$151,B98)</f>
        <v>1</v>
      </c>
    </row>
    <row r="99" spans="1:20">
      <c r="A99" s="57">
        <v>96</v>
      </c>
      <c r="B99" s="58" t="s">
        <v>74</v>
      </c>
      <c r="C99" s="58" t="s">
        <v>649</v>
      </c>
      <c r="D99" s="59">
        <v>0</v>
      </c>
      <c r="E99" s="59">
        <v>180</v>
      </c>
      <c r="F99" s="59">
        <v>225</v>
      </c>
      <c r="G99" s="59">
        <v>94</v>
      </c>
      <c r="H99" s="59">
        <v>0</v>
      </c>
      <c r="I99" s="59">
        <v>5</v>
      </c>
      <c r="J99" s="59">
        <v>21</v>
      </c>
      <c r="K99" s="59">
        <v>0</v>
      </c>
      <c r="L99" s="59">
        <v>0</v>
      </c>
      <c r="M99" s="59">
        <v>0</v>
      </c>
      <c r="N99" s="59">
        <v>8</v>
      </c>
      <c r="O99" s="59">
        <v>1926</v>
      </c>
      <c r="P99" s="59">
        <v>0</v>
      </c>
      <c r="Q99" s="59">
        <v>0</v>
      </c>
      <c r="R99" s="59">
        <v>0</v>
      </c>
      <c r="S99" s="60">
        <f t="shared" si="1"/>
        <v>131150</v>
      </c>
      <c r="T99" s="61">
        <f>COUNTIF('Calculation Sheet'!$B$3:$B$151,B99)</f>
        <v>1</v>
      </c>
    </row>
    <row r="100" spans="1:20">
      <c r="A100" s="57">
        <v>97</v>
      </c>
      <c r="B100" s="58" t="s">
        <v>140</v>
      </c>
      <c r="C100" s="58" t="s">
        <v>1097</v>
      </c>
      <c r="D100" s="59">
        <v>0</v>
      </c>
      <c r="E100" s="59">
        <v>0</v>
      </c>
      <c r="F100" s="59">
        <v>0</v>
      </c>
      <c r="G100" s="59">
        <v>19</v>
      </c>
      <c r="H100" s="59">
        <v>0</v>
      </c>
      <c r="I100" s="59">
        <v>0</v>
      </c>
      <c r="J100" s="59">
        <v>0</v>
      </c>
      <c r="K100" s="59">
        <v>0</v>
      </c>
      <c r="L100" s="59">
        <v>0</v>
      </c>
      <c r="M100" s="59">
        <v>0</v>
      </c>
      <c r="N100" s="59">
        <v>0</v>
      </c>
      <c r="O100" s="59">
        <v>0</v>
      </c>
      <c r="P100" s="59">
        <v>0</v>
      </c>
      <c r="Q100" s="59">
        <v>0</v>
      </c>
      <c r="R100" s="59">
        <v>0</v>
      </c>
      <c r="S100" s="60">
        <f t="shared" si="1"/>
        <v>475</v>
      </c>
      <c r="T100" s="61">
        <f>COUNTIF('Calculation Sheet'!$B$3:$B$151,B100)</f>
        <v>1</v>
      </c>
    </row>
    <row r="101" spans="1:20">
      <c r="A101" s="57">
        <v>98</v>
      </c>
      <c r="B101" s="58" t="s">
        <v>1098</v>
      </c>
      <c r="C101" s="58" t="s">
        <v>1099</v>
      </c>
      <c r="D101" s="59">
        <v>0</v>
      </c>
      <c r="E101" s="59">
        <v>0</v>
      </c>
      <c r="F101" s="59">
        <v>0</v>
      </c>
      <c r="G101" s="59">
        <v>0</v>
      </c>
      <c r="H101" s="59">
        <v>0</v>
      </c>
      <c r="I101" s="59">
        <v>0</v>
      </c>
      <c r="J101" s="59">
        <v>0</v>
      </c>
      <c r="K101" s="59">
        <v>0</v>
      </c>
      <c r="L101" s="59">
        <v>0</v>
      </c>
      <c r="M101" s="59">
        <v>0</v>
      </c>
      <c r="N101" s="59">
        <v>0</v>
      </c>
      <c r="O101" s="59">
        <v>2</v>
      </c>
      <c r="P101" s="59">
        <v>0</v>
      </c>
      <c r="Q101" s="59">
        <v>0</v>
      </c>
      <c r="R101" s="59">
        <v>0</v>
      </c>
      <c r="S101" s="60">
        <f t="shared" si="1"/>
        <v>50</v>
      </c>
      <c r="T101" s="61">
        <f>COUNTIF('Calculation Sheet'!$B$3:$B$151,B101)</f>
        <v>0</v>
      </c>
    </row>
    <row r="102" spans="1:20">
      <c r="A102" s="57">
        <v>99</v>
      </c>
      <c r="B102" s="58" t="s">
        <v>75</v>
      </c>
      <c r="C102" s="58" t="s">
        <v>650</v>
      </c>
      <c r="D102" s="59">
        <v>0</v>
      </c>
      <c r="E102" s="59">
        <v>28</v>
      </c>
      <c r="F102" s="59">
        <v>245</v>
      </c>
      <c r="G102" s="59">
        <v>165</v>
      </c>
      <c r="H102" s="59">
        <v>1</v>
      </c>
      <c r="I102" s="59">
        <v>2</v>
      </c>
      <c r="J102" s="59">
        <v>10</v>
      </c>
      <c r="K102" s="59">
        <v>1</v>
      </c>
      <c r="L102" s="59">
        <v>0</v>
      </c>
      <c r="M102" s="59">
        <v>0</v>
      </c>
      <c r="N102" s="59">
        <v>14</v>
      </c>
      <c r="O102" s="59">
        <v>2512</v>
      </c>
      <c r="P102" s="59">
        <v>0</v>
      </c>
      <c r="Q102" s="59">
        <v>0</v>
      </c>
      <c r="R102" s="59">
        <v>3</v>
      </c>
      <c r="S102" s="60">
        <f t="shared" si="1"/>
        <v>377225</v>
      </c>
      <c r="T102" s="61">
        <f>COUNTIF('Calculation Sheet'!$B$3:$B$151,B102)</f>
        <v>1</v>
      </c>
    </row>
    <row r="103" spans="1:20">
      <c r="A103" s="57">
        <v>100</v>
      </c>
      <c r="B103" s="58" t="s">
        <v>103</v>
      </c>
      <c r="C103" s="58" t="s">
        <v>731</v>
      </c>
      <c r="D103" s="59">
        <v>0</v>
      </c>
      <c r="E103" s="59">
        <v>5</v>
      </c>
      <c r="F103" s="59">
        <v>341</v>
      </c>
      <c r="G103" s="59">
        <v>13</v>
      </c>
      <c r="H103" s="59">
        <v>0</v>
      </c>
      <c r="I103" s="59">
        <v>0</v>
      </c>
      <c r="J103" s="59">
        <v>1</v>
      </c>
      <c r="K103" s="59">
        <v>0</v>
      </c>
      <c r="L103" s="59">
        <v>0</v>
      </c>
      <c r="M103" s="59">
        <v>0</v>
      </c>
      <c r="N103" s="59">
        <v>0</v>
      </c>
      <c r="O103" s="59">
        <v>153</v>
      </c>
      <c r="P103" s="59">
        <v>0</v>
      </c>
      <c r="Q103" s="59">
        <v>0</v>
      </c>
      <c r="R103" s="59">
        <v>0</v>
      </c>
      <c r="S103" s="60">
        <f t="shared" si="1"/>
        <v>4175</v>
      </c>
      <c r="T103" s="61">
        <f>COUNTIF('Calculation Sheet'!$B$3:$B$151,B103)</f>
        <v>1</v>
      </c>
    </row>
    <row r="104" spans="1:20">
      <c r="A104" s="57">
        <v>101</v>
      </c>
      <c r="B104" s="58" t="s">
        <v>76</v>
      </c>
      <c r="C104" s="58" t="s">
        <v>652</v>
      </c>
      <c r="D104" s="59">
        <v>0</v>
      </c>
      <c r="E104" s="59">
        <v>1</v>
      </c>
      <c r="F104" s="59">
        <v>0</v>
      </c>
      <c r="G104" s="59">
        <v>8</v>
      </c>
      <c r="H104" s="59">
        <v>0</v>
      </c>
      <c r="I104" s="59">
        <v>0</v>
      </c>
      <c r="J104" s="59">
        <v>0</v>
      </c>
      <c r="K104" s="59">
        <v>0</v>
      </c>
      <c r="L104" s="59">
        <v>0</v>
      </c>
      <c r="M104" s="59">
        <v>0</v>
      </c>
      <c r="N104" s="59">
        <v>0</v>
      </c>
      <c r="O104" s="59">
        <v>100</v>
      </c>
      <c r="P104" s="59">
        <v>0</v>
      </c>
      <c r="Q104" s="59">
        <v>0</v>
      </c>
      <c r="R104" s="59">
        <v>0</v>
      </c>
      <c r="S104" s="60">
        <f t="shared" si="1"/>
        <v>2700</v>
      </c>
      <c r="T104" s="61">
        <f>COUNTIF('Calculation Sheet'!$B$3:$B$151,B104)</f>
        <v>1</v>
      </c>
    </row>
    <row r="105" spans="1:20">
      <c r="A105" s="57">
        <v>102</v>
      </c>
      <c r="B105" s="58" t="s">
        <v>90</v>
      </c>
      <c r="C105" s="58" t="s">
        <v>676</v>
      </c>
      <c r="D105" s="59">
        <v>0</v>
      </c>
      <c r="E105" s="59">
        <v>25</v>
      </c>
      <c r="F105" s="59">
        <v>130</v>
      </c>
      <c r="G105" s="59">
        <v>103</v>
      </c>
      <c r="H105" s="59">
        <v>0</v>
      </c>
      <c r="I105" s="59">
        <v>1</v>
      </c>
      <c r="J105" s="59">
        <v>6</v>
      </c>
      <c r="K105" s="59">
        <v>0</v>
      </c>
      <c r="L105" s="59">
        <v>0</v>
      </c>
      <c r="M105" s="59">
        <v>0</v>
      </c>
      <c r="N105" s="59">
        <v>12</v>
      </c>
      <c r="O105" s="59">
        <v>1834</v>
      </c>
      <c r="P105" s="59">
        <v>0</v>
      </c>
      <c r="Q105" s="59">
        <v>0</v>
      </c>
      <c r="R105" s="59">
        <v>1</v>
      </c>
      <c r="S105" s="60">
        <f t="shared" si="1"/>
        <v>218600</v>
      </c>
      <c r="T105" s="61">
        <f>COUNTIF('Calculation Sheet'!$B$3:$B$151,B105)</f>
        <v>1</v>
      </c>
    </row>
    <row r="106" spans="1:20">
      <c r="A106" s="57">
        <v>103</v>
      </c>
      <c r="B106" s="58" t="s">
        <v>98</v>
      </c>
      <c r="C106" s="58" t="s">
        <v>721</v>
      </c>
      <c r="D106" s="59">
        <v>0</v>
      </c>
      <c r="E106" s="59">
        <v>14</v>
      </c>
      <c r="F106" s="59">
        <v>11</v>
      </c>
      <c r="G106" s="59">
        <v>7</v>
      </c>
      <c r="H106" s="59">
        <v>0</v>
      </c>
      <c r="I106" s="59">
        <v>1</v>
      </c>
      <c r="J106" s="59">
        <v>0</v>
      </c>
      <c r="K106" s="59">
        <v>0</v>
      </c>
      <c r="L106" s="59">
        <v>0</v>
      </c>
      <c r="M106" s="59">
        <v>0</v>
      </c>
      <c r="N106" s="59">
        <v>1</v>
      </c>
      <c r="O106" s="59">
        <v>182</v>
      </c>
      <c r="P106" s="59">
        <v>0</v>
      </c>
      <c r="Q106" s="59">
        <v>0</v>
      </c>
      <c r="R106" s="59">
        <v>0</v>
      </c>
      <c r="S106" s="60">
        <f t="shared" si="1"/>
        <v>14750</v>
      </c>
      <c r="T106" s="61">
        <f>COUNTIF('Calculation Sheet'!$B$3:$B$151,B106)</f>
        <v>1</v>
      </c>
    </row>
    <row r="107" spans="1:20">
      <c r="A107" s="57">
        <v>104</v>
      </c>
      <c r="B107" s="58" t="s">
        <v>108</v>
      </c>
      <c r="C107" s="58" t="s">
        <v>757</v>
      </c>
      <c r="D107" s="59">
        <v>0</v>
      </c>
      <c r="E107" s="59">
        <v>1368</v>
      </c>
      <c r="F107" s="59">
        <v>4122</v>
      </c>
      <c r="G107" s="59">
        <v>2407</v>
      </c>
      <c r="H107" s="59">
        <v>2</v>
      </c>
      <c r="I107" s="59">
        <v>86</v>
      </c>
      <c r="J107" s="59">
        <v>536</v>
      </c>
      <c r="K107" s="59">
        <v>3</v>
      </c>
      <c r="L107" s="59">
        <v>0</v>
      </c>
      <c r="M107" s="59">
        <v>10</v>
      </c>
      <c r="N107" s="59">
        <v>233</v>
      </c>
      <c r="O107" s="59">
        <v>28583</v>
      </c>
      <c r="P107" s="59">
        <v>1</v>
      </c>
      <c r="Q107" s="59">
        <v>0</v>
      </c>
      <c r="R107" s="59">
        <v>19</v>
      </c>
      <c r="S107" s="60">
        <f t="shared" si="1"/>
        <v>4320300</v>
      </c>
      <c r="T107" s="61">
        <f>COUNTIF('Calculation Sheet'!$B$3:$B$151,B107)</f>
        <v>1</v>
      </c>
    </row>
    <row r="108" spans="1:20">
      <c r="A108" s="57">
        <v>105</v>
      </c>
      <c r="B108" s="58" t="s">
        <v>77</v>
      </c>
      <c r="C108" s="58" t="s">
        <v>653</v>
      </c>
      <c r="D108" s="59">
        <v>0</v>
      </c>
      <c r="E108" s="59">
        <v>76</v>
      </c>
      <c r="F108" s="59">
        <v>1</v>
      </c>
      <c r="G108" s="59">
        <v>203</v>
      </c>
      <c r="H108" s="59">
        <v>0</v>
      </c>
      <c r="I108" s="59">
        <v>7</v>
      </c>
      <c r="J108" s="59">
        <v>61</v>
      </c>
      <c r="K108" s="59">
        <v>0</v>
      </c>
      <c r="L108" s="59">
        <v>0</v>
      </c>
      <c r="M108" s="59">
        <v>0</v>
      </c>
      <c r="N108" s="59">
        <v>4</v>
      </c>
      <c r="O108" s="59">
        <v>1633</v>
      </c>
      <c r="P108" s="59">
        <v>0</v>
      </c>
      <c r="Q108" s="59">
        <v>0</v>
      </c>
      <c r="R108" s="59">
        <v>0</v>
      </c>
      <c r="S108" s="60">
        <f t="shared" si="1"/>
        <v>87600</v>
      </c>
      <c r="T108" s="61">
        <f>COUNTIF('Calculation Sheet'!$B$3:$B$151,B108)</f>
        <v>1</v>
      </c>
    </row>
    <row r="109" spans="1:20">
      <c r="A109" s="57">
        <v>106</v>
      </c>
      <c r="B109" s="58" t="s">
        <v>119</v>
      </c>
      <c r="C109" s="58" t="s">
        <v>783</v>
      </c>
      <c r="D109" s="59">
        <v>0</v>
      </c>
      <c r="E109" s="59">
        <v>39</v>
      </c>
      <c r="F109" s="59">
        <v>455</v>
      </c>
      <c r="G109" s="59">
        <v>330</v>
      </c>
      <c r="H109" s="59">
        <v>0</v>
      </c>
      <c r="I109" s="59">
        <v>0</v>
      </c>
      <c r="J109" s="59">
        <v>3</v>
      </c>
      <c r="K109" s="59">
        <v>0</v>
      </c>
      <c r="L109" s="59">
        <v>0</v>
      </c>
      <c r="M109" s="59">
        <v>0</v>
      </c>
      <c r="N109" s="59">
        <v>8</v>
      </c>
      <c r="O109" s="59">
        <v>1474</v>
      </c>
      <c r="P109" s="59">
        <v>0</v>
      </c>
      <c r="Q109" s="59">
        <v>0</v>
      </c>
      <c r="R109" s="59">
        <v>0</v>
      </c>
      <c r="S109" s="60">
        <f t="shared" si="1"/>
        <v>125175</v>
      </c>
      <c r="T109" s="61">
        <f>COUNTIF('Calculation Sheet'!$B$3:$B$151,B109)</f>
        <v>1</v>
      </c>
    </row>
    <row r="110" spans="1:20">
      <c r="A110" s="57">
        <v>107</v>
      </c>
      <c r="B110" s="58" t="s">
        <v>120</v>
      </c>
      <c r="C110" s="58" t="s">
        <v>1100</v>
      </c>
      <c r="D110" s="59">
        <v>0</v>
      </c>
      <c r="E110" s="59">
        <v>96</v>
      </c>
      <c r="F110" s="59">
        <v>14</v>
      </c>
      <c r="G110" s="59">
        <v>256</v>
      </c>
      <c r="H110" s="59">
        <v>0</v>
      </c>
      <c r="I110" s="59">
        <v>1</v>
      </c>
      <c r="J110" s="59">
        <v>1</v>
      </c>
      <c r="K110" s="59">
        <v>0</v>
      </c>
      <c r="L110" s="59">
        <v>0</v>
      </c>
      <c r="M110" s="59">
        <v>0</v>
      </c>
      <c r="N110" s="59">
        <v>17</v>
      </c>
      <c r="O110" s="59">
        <v>1264</v>
      </c>
      <c r="P110" s="59">
        <v>0</v>
      </c>
      <c r="Q110" s="59">
        <v>0</v>
      </c>
      <c r="R110" s="59">
        <v>0</v>
      </c>
      <c r="S110" s="60">
        <f t="shared" si="1"/>
        <v>208050</v>
      </c>
      <c r="T110" s="61">
        <f>COUNTIF('Calculation Sheet'!$B$3:$B$151,B110)</f>
        <v>1</v>
      </c>
    </row>
    <row r="111" spans="1:20">
      <c r="A111" s="57">
        <v>108</v>
      </c>
      <c r="B111" s="58" t="s">
        <v>145</v>
      </c>
      <c r="C111" s="58" t="s">
        <v>1101</v>
      </c>
      <c r="D111" s="59">
        <v>0</v>
      </c>
      <c r="E111" s="59">
        <v>0</v>
      </c>
      <c r="F111" s="59">
        <v>0</v>
      </c>
      <c r="G111" s="59">
        <v>18</v>
      </c>
      <c r="H111" s="59">
        <v>0</v>
      </c>
      <c r="I111" s="59">
        <v>0</v>
      </c>
      <c r="J111" s="59">
        <v>0</v>
      </c>
      <c r="K111" s="59">
        <v>0</v>
      </c>
      <c r="L111" s="59">
        <v>0</v>
      </c>
      <c r="M111" s="59">
        <v>0</v>
      </c>
      <c r="N111" s="59">
        <v>0</v>
      </c>
      <c r="O111" s="59">
        <v>0</v>
      </c>
      <c r="P111" s="59">
        <v>0</v>
      </c>
      <c r="Q111" s="59">
        <v>0</v>
      </c>
      <c r="R111" s="59">
        <v>0</v>
      </c>
      <c r="S111" s="60">
        <f t="shared" si="1"/>
        <v>450</v>
      </c>
      <c r="T111" s="61">
        <f>COUNTIF('Calculation Sheet'!$B$3:$B$151,B111)</f>
        <v>1</v>
      </c>
    </row>
    <row r="112" spans="1:20">
      <c r="A112" s="57">
        <v>109</v>
      </c>
      <c r="B112" s="58" t="s">
        <v>14</v>
      </c>
      <c r="C112" s="58" t="s">
        <v>504</v>
      </c>
      <c r="D112" s="59">
        <v>0</v>
      </c>
      <c r="E112" s="59">
        <v>2</v>
      </c>
      <c r="F112" s="59">
        <v>3</v>
      </c>
      <c r="G112" s="59">
        <v>1</v>
      </c>
      <c r="H112" s="59">
        <v>0</v>
      </c>
      <c r="I112" s="59">
        <v>0</v>
      </c>
      <c r="J112" s="59">
        <v>0</v>
      </c>
      <c r="K112" s="59">
        <v>0</v>
      </c>
      <c r="L112" s="59">
        <v>0</v>
      </c>
      <c r="M112" s="59">
        <v>0</v>
      </c>
      <c r="N112" s="59">
        <v>2</v>
      </c>
      <c r="O112" s="59">
        <v>28</v>
      </c>
      <c r="P112" s="59">
        <v>0</v>
      </c>
      <c r="Q112" s="59">
        <v>0</v>
      </c>
      <c r="R112" s="59">
        <v>0</v>
      </c>
      <c r="S112" s="60">
        <f t="shared" si="1"/>
        <v>20725</v>
      </c>
      <c r="T112" s="61">
        <f>COUNTIF('Calculation Sheet'!$B$3:$B$151,B112)</f>
        <v>1</v>
      </c>
    </row>
    <row r="113" spans="1:20">
      <c r="A113" s="57">
        <v>110</v>
      </c>
      <c r="B113" s="58" t="s">
        <v>78</v>
      </c>
      <c r="C113" s="58" t="s">
        <v>655</v>
      </c>
      <c r="D113" s="59">
        <v>0</v>
      </c>
      <c r="E113" s="59">
        <v>0</v>
      </c>
      <c r="F113" s="59">
        <v>2</v>
      </c>
      <c r="G113" s="59">
        <v>24</v>
      </c>
      <c r="H113" s="59">
        <v>0</v>
      </c>
      <c r="I113" s="59">
        <v>0</v>
      </c>
      <c r="J113" s="59">
        <v>1</v>
      </c>
      <c r="K113" s="59">
        <v>0</v>
      </c>
      <c r="L113" s="59">
        <v>0</v>
      </c>
      <c r="M113" s="59">
        <v>0</v>
      </c>
      <c r="N113" s="59">
        <v>3</v>
      </c>
      <c r="O113" s="59">
        <v>380</v>
      </c>
      <c r="P113" s="59">
        <v>0</v>
      </c>
      <c r="Q113" s="59">
        <v>0</v>
      </c>
      <c r="R113" s="59">
        <v>0</v>
      </c>
      <c r="S113" s="60">
        <f t="shared" si="1"/>
        <v>40125</v>
      </c>
      <c r="T113" s="61">
        <f>COUNTIF('Calculation Sheet'!$B$3:$B$151,B113)</f>
        <v>1</v>
      </c>
    </row>
    <row r="114" spans="1:20">
      <c r="A114" s="57">
        <v>111</v>
      </c>
      <c r="B114" s="58" t="s">
        <v>79</v>
      </c>
      <c r="C114" s="58" t="s">
        <v>656</v>
      </c>
      <c r="D114" s="59">
        <v>0</v>
      </c>
      <c r="E114" s="59">
        <v>14</v>
      </c>
      <c r="F114" s="59">
        <v>384</v>
      </c>
      <c r="G114" s="59">
        <v>23</v>
      </c>
      <c r="H114" s="59">
        <v>0</v>
      </c>
      <c r="I114" s="59">
        <v>0</v>
      </c>
      <c r="J114" s="59">
        <v>0</v>
      </c>
      <c r="K114" s="59">
        <v>0</v>
      </c>
      <c r="L114" s="59">
        <v>0</v>
      </c>
      <c r="M114" s="59">
        <v>0</v>
      </c>
      <c r="N114" s="59">
        <v>7</v>
      </c>
      <c r="O114" s="59">
        <v>223</v>
      </c>
      <c r="P114" s="59">
        <v>0</v>
      </c>
      <c r="Q114" s="59">
        <v>0</v>
      </c>
      <c r="R114" s="59">
        <v>2</v>
      </c>
      <c r="S114" s="60">
        <f t="shared" si="1"/>
        <v>176150</v>
      </c>
      <c r="T114" s="61">
        <f>COUNTIF('Calculation Sheet'!$B$3:$B$151,B114)</f>
        <v>1</v>
      </c>
    </row>
    <row r="115" spans="1:20">
      <c r="A115" s="57">
        <v>112</v>
      </c>
      <c r="B115" s="58" t="s">
        <v>67</v>
      </c>
      <c r="C115" s="58" t="s">
        <v>638</v>
      </c>
      <c r="D115" s="59">
        <v>0</v>
      </c>
      <c r="E115" s="59">
        <v>9</v>
      </c>
      <c r="F115" s="59">
        <v>0</v>
      </c>
      <c r="G115" s="59">
        <v>27</v>
      </c>
      <c r="H115" s="59">
        <v>0</v>
      </c>
      <c r="I115" s="59">
        <v>0</v>
      </c>
      <c r="J115" s="59">
        <v>1</v>
      </c>
      <c r="K115" s="59">
        <v>0</v>
      </c>
      <c r="L115" s="59">
        <v>0</v>
      </c>
      <c r="M115" s="59">
        <v>0</v>
      </c>
      <c r="N115" s="59">
        <v>12</v>
      </c>
      <c r="O115" s="59">
        <v>731</v>
      </c>
      <c r="P115" s="59">
        <v>0</v>
      </c>
      <c r="Q115" s="59">
        <v>0</v>
      </c>
      <c r="R115" s="59">
        <v>0</v>
      </c>
      <c r="S115" s="60">
        <f t="shared" si="1"/>
        <v>138975</v>
      </c>
      <c r="T115" s="61">
        <f>COUNTIF('Calculation Sheet'!$B$3:$B$151,B115)</f>
        <v>1</v>
      </c>
    </row>
    <row r="116" spans="1:20">
      <c r="A116" s="57">
        <v>113</v>
      </c>
      <c r="B116" s="58" t="s">
        <v>68</v>
      </c>
      <c r="C116" s="58" t="s">
        <v>640</v>
      </c>
      <c r="D116" s="59">
        <v>0</v>
      </c>
      <c r="E116" s="59">
        <v>0</v>
      </c>
      <c r="F116" s="59">
        <v>0</v>
      </c>
      <c r="G116" s="59">
        <v>16</v>
      </c>
      <c r="H116" s="59">
        <v>0</v>
      </c>
      <c r="I116" s="59">
        <v>0</v>
      </c>
      <c r="J116" s="59">
        <v>7</v>
      </c>
      <c r="K116" s="59">
        <v>0</v>
      </c>
      <c r="L116" s="59">
        <v>0</v>
      </c>
      <c r="M116" s="59">
        <v>0</v>
      </c>
      <c r="N116" s="59">
        <v>0</v>
      </c>
      <c r="O116" s="59">
        <v>66</v>
      </c>
      <c r="P116" s="59">
        <v>0</v>
      </c>
      <c r="Q116" s="59">
        <v>0</v>
      </c>
      <c r="R116" s="59">
        <v>0</v>
      </c>
      <c r="S116" s="60">
        <f t="shared" si="1"/>
        <v>2225</v>
      </c>
      <c r="T116" s="61">
        <f>COUNTIF('Calculation Sheet'!$B$3:$B$151,B116)</f>
        <v>1</v>
      </c>
    </row>
    <row r="117" spans="1:20">
      <c r="A117" s="57">
        <v>114</v>
      </c>
      <c r="B117" s="58" t="s">
        <v>121</v>
      </c>
      <c r="C117" s="58" t="s">
        <v>786</v>
      </c>
      <c r="D117" s="59">
        <v>0</v>
      </c>
      <c r="E117" s="59">
        <v>219</v>
      </c>
      <c r="F117" s="59">
        <v>361</v>
      </c>
      <c r="G117" s="59">
        <v>139</v>
      </c>
      <c r="H117" s="59">
        <v>0</v>
      </c>
      <c r="I117" s="59">
        <v>6</v>
      </c>
      <c r="J117" s="59">
        <v>7</v>
      </c>
      <c r="K117" s="59">
        <v>0</v>
      </c>
      <c r="L117" s="59">
        <v>0</v>
      </c>
      <c r="M117" s="59">
        <v>1</v>
      </c>
      <c r="N117" s="59">
        <v>33</v>
      </c>
      <c r="O117" s="59">
        <v>2913</v>
      </c>
      <c r="P117" s="59">
        <v>0</v>
      </c>
      <c r="Q117" s="59">
        <v>20</v>
      </c>
      <c r="R117" s="59">
        <v>21</v>
      </c>
      <c r="S117" s="60">
        <f t="shared" si="1"/>
        <v>2466625</v>
      </c>
      <c r="T117" s="61">
        <f>COUNTIF('Calculation Sheet'!$B$3:$B$151,B117)</f>
        <v>1</v>
      </c>
    </row>
    <row r="118" spans="1:20">
      <c r="A118" s="57">
        <v>115</v>
      </c>
      <c r="B118" s="58" t="s">
        <v>117</v>
      </c>
      <c r="C118" s="58" t="s">
        <v>780</v>
      </c>
      <c r="D118" s="59">
        <v>0</v>
      </c>
      <c r="E118" s="59">
        <v>0</v>
      </c>
      <c r="F118" s="59">
        <v>0</v>
      </c>
      <c r="G118" s="59">
        <v>0</v>
      </c>
      <c r="H118" s="59">
        <v>0</v>
      </c>
      <c r="I118" s="59">
        <v>0</v>
      </c>
      <c r="J118" s="59">
        <v>0</v>
      </c>
      <c r="K118" s="59">
        <v>0</v>
      </c>
      <c r="L118" s="59">
        <v>0</v>
      </c>
      <c r="M118" s="59">
        <v>0</v>
      </c>
      <c r="N118" s="59">
        <v>0</v>
      </c>
      <c r="O118" s="59">
        <v>0</v>
      </c>
      <c r="P118" s="59">
        <v>0</v>
      </c>
      <c r="Q118" s="59">
        <v>0</v>
      </c>
      <c r="R118" s="59">
        <v>0</v>
      </c>
      <c r="S118" s="60">
        <f t="shared" si="1"/>
        <v>0</v>
      </c>
      <c r="T118" s="61">
        <f>COUNTIF('Calculation Sheet'!$B$3:$B$151,B118)</f>
        <v>1</v>
      </c>
    </row>
    <row r="119" spans="1:20">
      <c r="A119" s="57">
        <v>116</v>
      </c>
      <c r="B119" s="58" t="s">
        <v>33</v>
      </c>
      <c r="C119" s="58" t="s">
        <v>557</v>
      </c>
      <c r="D119" s="59">
        <v>0</v>
      </c>
      <c r="E119" s="59">
        <v>267</v>
      </c>
      <c r="F119" s="59">
        <v>617</v>
      </c>
      <c r="G119" s="59">
        <v>552</v>
      </c>
      <c r="H119" s="59">
        <v>0</v>
      </c>
      <c r="I119" s="59">
        <v>3</v>
      </c>
      <c r="J119" s="59">
        <v>23</v>
      </c>
      <c r="K119" s="59">
        <v>0</v>
      </c>
      <c r="L119" s="59">
        <v>0</v>
      </c>
      <c r="M119" s="59">
        <v>1</v>
      </c>
      <c r="N119" s="59">
        <v>67</v>
      </c>
      <c r="O119" s="59">
        <v>6336</v>
      </c>
      <c r="P119" s="59">
        <v>0</v>
      </c>
      <c r="Q119" s="59">
        <v>0</v>
      </c>
      <c r="R119" s="59">
        <v>9</v>
      </c>
      <c r="S119" s="60">
        <f t="shared" si="1"/>
        <v>1302850</v>
      </c>
      <c r="T119" s="61">
        <f>COUNTIF('Calculation Sheet'!$B$3:$B$151,B119)</f>
        <v>1</v>
      </c>
    </row>
    <row r="120" spans="1:20">
      <c r="A120" s="57">
        <v>117</v>
      </c>
      <c r="B120" s="58" t="s">
        <v>91</v>
      </c>
      <c r="C120" s="58" t="s">
        <v>678</v>
      </c>
      <c r="D120" s="59">
        <v>0</v>
      </c>
      <c r="E120" s="59">
        <v>11</v>
      </c>
      <c r="F120" s="59">
        <v>112</v>
      </c>
      <c r="G120" s="59">
        <v>93</v>
      </c>
      <c r="H120" s="59">
        <v>0</v>
      </c>
      <c r="I120" s="59">
        <v>1</v>
      </c>
      <c r="J120" s="59">
        <v>1</v>
      </c>
      <c r="K120" s="59">
        <v>0</v>
      </c>
      <c r="L120" s="59">
        <v>0</v>
      </c>
      <c r="M120" s="59">
        <v>0</v>
      </c>
      <c r="N120" s="59">
        <v>21</v>
      </c>
      <c r="O120" s="59">
        <v>1519</v>
      </c>
      <c r="P120" s="59">
        <v>0</v>
      </c>
      <c r="Q120" s="59">
        <v>3</v>
      </c>
      <c r="R120" s="59">
        <v>6</v>
      </c>
      <c r="S120" s="60">
        <f t="shared" si="1"/>
        <v>700350</v>
      </c>
      <c r="T120" s="61">
        <f>COUNTIF('Calculation Sheet'!$B$3:$B$151,B120)</f>
        <v>1</v>
      </c>
    </row>
    <row r="121" spans="1:20">
      <c r="A121" s="57">
        <v>118</v>
      </c>
      <c r="B121" s="58" t="s">
        <v>99</v>
      </c>
      <c r="C121" s="58" t="s">
        <v>724</v>
      </c>
      <c r="D121" s="59">
        <v>0</v>
      </c>
      <c r="E121" s="59">
        <v>2</v>
      </c>
      <c r="F121" s="59">
        <v>8</v>
      </c>
      <c r="G121" s="59">
        <v>46</v>
      </c>
      <c r="H121" s="59">
        <v>0</v>
      </c>
      <c r="I121" s="59">
        <v>1</v>
      </c>
      <c r="J121" s="59">
        <v>3</v>
      </c>
      <c r="K121" s="59">
        <v>0</v>
      </c>
      <c r="L121" s="59">
        <v>0</v>
      </c>
      <c r="M121" s="59">
        <v>0</v>
      </c>
      <c r="N121" s="59">
        <v>4</v>
      </c>
      <c r="O121" s="59">
        <v>311</v>
      </c>
      <c r="P121" s="59">
        <v>0</v>
      </c>
      <c r="Q121" s="59">
        <v>0</v>
      </c>
      <c r="R121" s="59">
        <v>0</v>
      </c>
      <c r="S121" s="60">
        <f t="shared" si="1"/>
        <v>49025</v>
      </c>
      <c r="T121" s="61">
        <f>COUNTIF('Calculation Sheet'!$B$3:$B$151,B121)</f>
        <v>1</v>
      </c>
    </row>
    <row r="122" spans="1:20">
      <c r="A122" s="57">
        <v>119</v>
      </c>
      <c r="B122" s="58" t="s">
        <v>92</v>
      </c>
      <c r="C122" s="58" t="s">
        <v>680</v>
      </c>
      <c r="D122" s="59">
        <v>0</v>
      </c>
      <c r="E122" s="59">
        <v>974</v>
      </c>
      <c r="F122" s="59">
        <v>825</v>
      </c>
      <c r="G122" s="59">
        <v>400</v>
      </c>
      <c r="H122" s="59">
        <v>0</v>
      </c>
      <c r="I122" s="59">
        <v>4</v>
      </c>
      <c r="J122" s="59">
        <v>12</v>
      </c>
      <c r="K122" s="59">
        <v>0</v>
      </c>
      <c r="L122" s="59">
        <v>0</v>
      </c>
      <c r="M122" s="59">
        <v>1</v>
      </c>
      <c r="N122" s="59">
        <v>104</v>
      </c>
      <c r="O122" s="59">
        <v>6158</v>
      </c>
      <c r="P122" s="59">
        <v>0</v>
      </c>
      <c r="Q122" s="59">
        <v>6</v>
      </c>
      <c r="R122" s="59">
        <v>16</v>
      </c>
      <c r="S122" s="60">
        <f t="shared" si="1"/>
        <v>2314350</v>
      </c>
      <c r="T122" s="61">
        <f>COUNTIF('Calculation Sheet'!$B$3:$B$151,B122)</f>
        <v>1</v>
      </c>
    </row>
    <row r="123" spans="1:20">
      <c r="A123" s="57">
        <v>120</v>
      </c>
      <c r="B123" s="58" t="s">
        <v>81</v>
      </c>
      <c r="C123" s="58" t="s">
        <v>660</v>
      </c>
      <c r="D123" s="59">
        <v>0</v>
      </c>
      <c r="E123" s="59">
        <v>0</v>
      </c>
      <c r="F123" s="59">
        <v>4</v>
      </c>
      <c r="G123" s="59">
        <v>3</v>
      </c>
      <c r="H123" s="59">
        <v>0</v>
      </c>
      <c r="I123" s="59">
        <v>0</v>
      </c>
      <c r="J123" s="59">
        <v>2</v>
      </c>
      <c r="K123" s="59">
        <v>0</v>
      </c>
      <c r="L123" s="59">
        <v>0</v>
      </c>
      <c r="M123" s="59">
        <v>0</v>
      </c>
      <c r="N123" s="59">
        <v>2</v>
      </c>
      <c r="O123" s="59">
        <v>122</v>
      </c>
      <c r="P123" s="59">
        <v>0</v>
      </c>
      <c r="Q123" s="59">
        <v>0</v>
      </c>
      <c r="R123" s="59">
        <v>0</v>
      </c>
      <c r="S123" s="60">
        <f t="shared" si="1"/>
        <v>23175</v>
      </c>
      <c r="T123" s="61">
        <f>COUNTIF('Calculation Sheet'!$B$3:$B$151,B123)</f>
        <v>1</v>
      </c>
    </row>
    <row r="124" spans="1:20">
      <c r="A124" s="57">
        <v>121</v>
      </c>
      <c r="B124" s="58" t="s">
        <v>21</v>
      </c>
      <c r="C124" s="58" t="s">
        <v>537</v>
      </c>
      <c r="D124" s="59">
        <v>0</v>
      </c>
      <c r="E124" s="59">
        <v>30</v>
      </c>
      <c r="F124" s="59">
        <v>1</v>
      </c>
      <c r="G124" s="59">
        <v>23</v>
      </c>
      <c r="H124" s="59">
        <v>0</v>
      </c>
      <c r="I124" s="59">
        <v>0</v>
      </c>
      <c r="J124" s="59">
        <v>0</v>
      </c>
      <c r="K124" s="59">
        <v>0</v>
      </c>
      <c r="L124" s="59">
        <v>0</v>
      </c>
      <c r="M124" s="59">
        <v>0</v>
      </c>
      <c r="N124" s="59">
        <v>1</v>
      </c>
      <c r="O124" s="59">
        <v>198</v>
      </c>
      <c r="P124" s="59">
        <v>0</v>
      </c>
      <c r="Q124" s="59">
        <v>0</v>
      </c>
      <c r="R124" s="59">
        <v>0</v>
      </c>
      <c r="S124" s="60">
        <f t="shared" si="1"/>
        <v>15525</v>
      </c>
      <c r="T124" s="61">
        <f>COUNTIF('Calculation Sheet'!$B$3:$B$151,B124)</f>
        <v>1</v>
      </c>
    </row>
    <row r="125" spans="1:20">
      <c r="A125" s="57">
        <v>122</v>
      </c>
      <c r="B125" s="58" t="s">
        <v>55</v>
      </c>
      <c r="C125" s="58" t="s">
        <v>599</v>
      </c>
      <c r="D125" s="59">
        <v>0</v>
      </c>
      <c r="E125" s="59">
        <v>376</v>
      </c>
      <c r="F125" s="59">
        <v>1683</v>
      </c>
      <c r="G125" s="59">
        <v>598</v>
      </c>
      <c r="H125" s="59">
        <v>0</v>
      </c>
      <c r="I125" s="59">
        <v>0</v>
      </c>
      <c r="J125" s="59">
        <v>5</v>
      </c>
      <c r="K125" s="59">
        <v>0</v>
      </c>
      <c r="L125" s="59">
        <v>0</v>
      </c>
      <c r="M125" s="59">
        <v>2</v>
      </c>
      <c r="N125" s="59">
        <v>78</v>
      </c>
      <c r="O125" s="59">
        <v>5601</v>
      </c>
      <c r="P125" s="59">
        <v>1</v>
      </c>
      <c r="Q125" s="59">
        <v>0</v>
      </c>
      <c r="R125" s="59">
        <v>34</v>
      </c>
      <c r="S125" s="60">
        <f t="shared" si="1"/>
        <v>2755100</v>
      </c>
      <c r="T125" s="61">
        <f>COUNTIF('Calculation Sheet'!$B$3:$B$151,B125)</f>
        <v>1</v>
      </c>
    </row>
    <row r="126" spans="1:20">
      <c r="A126" s="57">
        <v>123</v>
      </c>
      <c r="B126" s="58" t="s">
        <v>468</v>
      </c>
      <c r="C126" s="58" t="s">
        <v>1102</v>
      </c>
      <c r="D126" s="59">
        <v>0</v>
      </c>
      <c r="E126" s="59">
        <v>16</v>
      </c>
      <c r="F126" s="59">
        <v>22</v>
      </c>
      <c r="G126" s="59">
        <v>8</v>
      </c>
      <c r="H126" s="59">
        <v>0</v>
      </c>
      <c r="I126" s="59">
        <v>0</v>
      </c>
      <c r="J126" s="59">
        <v>0</v>
      </c>
      <c r="K126" s="59">
        <v>0</v>
      </c>
      <c r="L126" s="59">
        <v>0</v>
      </c>
      <c r="M126" s="59">
        <v>0</v>
      </c>
      <c r="N126" s="59">
        <v>0</v>
      </c>
      <c r="O126" s="59">
        <v>16</v>
      </c>
      <c r="P126" s="59">
        <v>0</v>
      </c>
      <c r="Q126" s="59">
        <v>0</v>
      </c>
      <c r="R126" s="59">
        <v>0</v>
      </c>
      <c r="S126" s="60">
        <f t="shared" si="1"/>
        <v>600</v>
      </c>
      <c r="T126" s="61">
        <f>COUNTIF('Calculation Sheet'!$B$3:$B$151,B126)</f>
        <v>1</v>
      </c>
    </row>
    <row r="127" spans="1:20">
      <c r="A127" s="57">
        <v>124</v>
      </c>
      <c r="B127" s="58" t="s">
        <v>133</v>
      </c>
      <c r="C127" s="58" t="s">
        <v>1103</v>
      </c>
      <c r="D127" s="59">
        <v>0</v>
      </c>
      <c r="E127" s="59">
        <v>70</v>
      </c>
      <c r="F127" s="59">
        <v>180</v>
      </c>
      <c r="G127" s="59">
        <v>269</v>
      </c>
      <c r="H127" s="59">
        <v>0</v>
      </c>
      <c r="I127" s="59">
        <v>10</v>
      </c>
      <c r="J127" s="59">
        <v>71</v>
      </c>
      <c r="K127" s="59">
        <v>0</v>
      </c>
      <c r="L127" s="59">
        <v>0</v>
      </c>
      <c r="M127" s="59">
        <v>1</v>
      </c>
      <c r="N127" s="59">
        <v>36</v>
      </c>
      <c r="O127" s="59">
        <v>2356</v>
      </c>
      <c r="P127" s="59">
        <v>0</v>
      </c>
      <c r="Q127" s="59">
        <v>0</v>
      </c>
      <c r="R127" s="59">
        <v>1</v>
      </c>
      <c r="S127" s="60">
        <f t="shared" si="1"/>
        <v>487650</v>
      </c>
      <c r="T127" s="61">
        <f>COUNTIF('Calculation Sheet'!$B$3:$B$151,B127)</f>
        <v>1</v>
      </c>
    </row>
    <row r="128" spans="1:20">
      <c r="A128" s="57">
        <v>125</v>
      </c>
      <c r="B128" s="58" t="s">
        <v>134</v>
      </c>
      <c r="C128" s="58" t="s">
        <v>793</v>
      </c>
      <c r="D128" s="59">
        <v>0</v>
      </c>
      <c r="E128" s="59">
        <v>7</v>
      </c>
      <c r="F128" s="59">
        <v>2</v>
      </c>
      <c r="G128" s="59">
        <v>9</v>
      </c>
      <c r="H128" s="59">
        <v>0</v>
      </c>
      <c r="I128" s="59">
        <v>0</v>
      </c>
      <c r="J128" s="59">
        <v>1</v>
      </c>
      <c r="K128" s="59">
        <v>0</v>
      </c>
      <c r="L128" s="59">
        <v>0</v>
      </c>
      <c r="M128" s="59">
        <v>0</v>
      </c>
      <c r="N128" s="59">
        <v>0</v>
      </c>
      <c r="O128" s="59">
        <v>33</v>
      </c>
      <c r="P128" s="59">
        <v>0</v>
      </c>
      <c r="Q128" s="59">
        <v>0</v>
      </c>
      <c r="R128" s="59">
        <v>0</v>
      </c>
      <c r="S128" s="60">
        <f t="shared" si="1"/>
        <v>1075</v>
      </c>
      <c r="T128" s="61">
        <f>COUNTIF('Calculation Sheet'!$B$3:$B$151,B128)</f>
        <v>1</v>
      </c>
    </row>
    <row r="129" spans="1:20">
      <c r="A129" s="57">
        <v>126</v>
      </c>
      <c r="B129" s="58" t="s">
        <v>124</v>
      </c>
      <c r="C129" s="58" t="s">
        <v>1104</v>
      </c>
      <c r="D129" s="59">
        <v>0</v>
      </c>
      <c r="E129" s="59">
        <v>0</v>
      </c>
      <c r="F129" s="59">
        <v>0</v>
      </c>
      <c r="G129" s="59">
        <v>2</v>
      </c>
      <c r="H129" s="59">
        <v>0</v>
      </c>
      <c r="I129" s="59">
        <v>0</v>
      </c>
      <c r="J129" s="59">
        <v>0</v>
      </c>
      <c r="K129" s="59">
        <v>0</v>
      </c>
      <c r="L129" s="59">
        <v>0</v>
      </c>
      <c r="M129" s="59">
        <v>0</v>
      </c>
      <c r="N129" s="59">
        <v>0</v>
      </c>
      <c r="O129" s="59">
        <v>0</v>
      </c>
      <c r="P129" s="59">
        <v>0</v>
      </c>
      <c r="Q129" s="59">
        <v>0</v>
      </c>
      <c r="R129" s="59">
        <v>0</v>
      </c>
      <c r="S129" s="60">
        <f t="shared" si="1"/>
        <v>50</v>
      </c>
      <c r="T129" s="61">
        <f>COUNTIF('Calculation Sheet'!$B$3:$B$151,B129)</f>
        <v>1</v>
      </c>
    </row>
    <row r="130" spans="1:20">
      <c r="A130" s="57">
        <v>127</v>
      </c>
      <c r="B130" s="58" t="s">
        <v>82</v>
      </c>
      <c r="C130" s="58" t="s">
        <v>661</v>
      </c>
      <c r="D130" s="59">
        <v>0</v>
      </c>
      <c r="E130" s="59">
        <v>1</v>
      </c>
      <c r="F130" s="59">
        <v>6</v>
      </c>
      <c r="G130" s="59">
        <v>12</v>
      </c>
      <c r="H130" s="59">
        <v>0</v>
      </c>
      <c r="I130" s="59">
        <v>0</v>
      </c>
      <c r="J130" s="59">
        <v>0</v>
      </c>
      <c r="K130" s="59">
        <v>0</v>
      </c>
      <c r="L130" s="59">
        <v>0</v>
      </c>
      <c r="M130" s="59">
        <v>0</v>
      </c>
      <c r="N130" s="59">
        <v>3</v>
      </c>
      <c r="O130" s="59">
        <v>246</v>
      </c>
      <c r="P130" s="59">
        <v>0</v>
      </c>
      <c r="Q130" s="59">
        <v>0</v>
      </c>
      <c r="R130" s="59">
        <v>0</v>
      </c>
      <c r="S130" s="60">
        <f t="shared" si="1"/>
        <v>36450</v>
      </c>
      <c r="T130" s="61">
        <f>COUNTIF('Calculation Sheet'!$B$3:$B$151,B130)</f>
        <v>1</v>
      </c>
    </row>
    <row r="131" spans="1:20">
      <c r="A131" s="57">
        <v>128</v>
      </c>
      <c r="B131" s="58" t="s">
        <v>59</v>
      </c>
      <c r="C131" s="58" t="s">
        <v>621</v>
      </c>
      <c r="D131" s="59">
        <v>0</v>
      </c>
      <c r="E131" s="59">
        <v>61</v>
      </c>
      <c r="F131" s="59">
        <v>5</v>
      </c>
      <c r="G131" s="59">
        <v>15</v>
      </c>
      <c r="H131" s="59">
        <v>0</v>
      </c>
      <c r="I131" s="59">
        <v>1</v>
      </c>
      <c r="J131" s="59">
        <v>0</v>
      </c>
      <c r="K131" s="59">
        <v>0</v>
      </c>
      <c r="L131" s="59">
        <v>0</v>
      </c>
      <c r="M131" s="59">
        <v>0</v>
      </c>
      <c r="N131" s="59">
        <v>5</v>
      </c>
      <c r="O131" s="59">
        <v>163</v>
      </c>
      <c r="P131" s="59">
        <v>0</v>
      </c>
      <c r="Q131" s="59">
        <v>0</v>
      </c>
      <c r="R131" s="59">
        <v>0</v>
      </c>
      <c r="S131" s="60">
        <f t="shared" si="1"/>
        <v>54475</v>
      </c>
      <c r="T131" s="61">
        <f>COUNTIF('Calculation Sheet'!$B$3:$B$151,B131)</f>
        <v>1</v>
      </c>
    </row>
    <row r="132" spans="1:20">
      <c r="A132" s="57">
        <v>129</v>
      </c>
      <c r="B132" s="58" t="s">
        <v>93</v>
      </c>
      <c r="C132" s="58" t="s">
        <v>682</v>
      </c>
      <c r="D132" s="59">
        <v>0</v>
      </c>
      <c r="E132" s="59">
        <v>352</v>
      </c>
      <c r="F132" s="59">
        <v>1054</v>
      </c>
      <c r="G132" s="59">
        <v>826</v>
      </c>
      <c r="H132" s="59">
        <v>0</v>
      </c>
      <c r="I132" s="59">
        <v>4</v>
      </c>
      <c r="J132" s="59">
        <v>15</v>
      </c>
      <c r="K132" s="59">
        <v>0</v>
      </c>
      <c r="L132" s="59">
        <v>0</v>
      </c>
      <c r="M132" s="59">
        <v>2</v>
      </c>
      <c r="N132" s="59">
        <v>130</v>
      </c>
      <c r="O132" s="59">
        <v>14007</v>
      </c>
      <c r="P132" s="59">
        <f>6+2</f>
        <v>8</v>
      </c>
      <c r="Q132" s="59">
        <v>0</v>
      </c>
      <c r="R132" s="59">
        <v>30</v>
      </c>
      <c r="S132" s="60">
        <f t="shared" si="1"/>
        <v>3991300</v>
      </c>
      <c r="T132" s="61">
        <f>COUNTIF('Calculation Sheet'!$B$3:$B$151,B132)</f>
        <v>1</v>
      </c>
    </row>
    <row r="133" spans="1:20">
      <c r="A133" s="57">
        <v>130</v>
      </c>
      <c r="B133" s="58" t="s">
        <v>143</v>
      </c>
      <c r="C133" s="58" t="s">
        <v>817</v>
      </c>
      <c r="D133" s="59">
        <v>0</v>
      </c>
      <c r="E133" s="59">
        <v>63</v>
      </c>
      <c r="F133" s="59">
        <v>145</v>
      </c>
      <c r="G133" s="59">
        <v>65</v>
      </c>
      <c r="H133" s="59">
        <v>0</v>
      </c>
      <c r="I133" s="59">
        <v>0</v>
      </c>
      <c r="J133" s="59">
        <v>0</v>
      </c>
      <c r="K133" s="59">
        <v>0</v>
      </c>
      <c r="L133" s="59">
        <v>0</v>
      </c>
      <c r="M133" s="59">
        <v>0</v>
      </c>
      <c r="N133" s="59">
        <v>6</v>
      </c>
      <c r="O133" s="59">
        <v>553</v>
      </c>
      <c r="P133" s="59">
        <v>0</v>
      </c>
      <c r="Q133" s="59">
        <v>0</v>
      </c>
      <c r="R133" s="59">
        <v>2</v>
      </c>
      <c r="S133" s="60">
        <f t="shared" ref="S133:S153" si="2">G133*25+H133*10000+I133*25+J133*25+K133*10000+L133*1000+M133*10000+N133*10000+O133*25+P133*100000+Q133*50000+R133*50000</f>
        <v>175450</v>
      </c>
      <c r="T133" s="61">
        <f>COUNTIF('Calculation Sheet'!$B$3:$B$151,B133)</f>
        <v>1</v>
      </c>
    </row>
    <row r="134" spans="1:20">
      <c r="A134" s="57">
        <v>131</v>
      </c>
      <c r="B134" s="58" t="s">
        <v>142</v>
      </c>
      <c r="C134" s="58" t="s">
        <v>815</v>
      </c>
      <c r="D134" s="59">
        <v>0</v>
      </c>
      <c r="E134" s="59">
        <v>15</v>
      </c>
      <c r="F134" s="59">
        <v>10</v>
      </c>
      <c r="G134" s="59">
        <v>96</v>
      </c>
      <c r="H134" s="59">
        <v>0</v>
      </c>
      <c r="I134" s="59">
        <v>0</v>
      </c>
      <c r="J134" s="59">
        <v>0</v>
      </c>
      <c r="K134" s="59">
        <v>0</v>
      </c>
      <c r="L134" s="59">
        <v>0</v>
      </c>
      <c r="M134" s="59">
        <v>0</v>
      </c>
      <c r="N134" s="59">
        <v>0</v>
      </c>
      <c r="O134" s="59">
        <v>107</v>
      </c>
      <c r="P134" s="59">
        <v>0</v>
      </c>
      <c r="Q134" s="59">
        <v>0</v>
      </c>
      <c r="R134" s="59">
        <v>0</v>
      </c>
      <c r="S134" s="60">
        <f t="shared" si="2"/>
        <v>5075</v>
      </c>
      <c r="T134" s="61">
        <f>COUNTIF('Calculation Sheet'!$B$3:$B$151,B134)</f>
        <v>1</v>
      </c>
    </row>
    <row r="135" spans="1:20">
      <c r="A135" s="57">
        <v>132</v>
      </c>
      <c r="B135" s="58" t="s">
        <v>97</v>
      </c>
      <c r="C135" s="58" t="s">
        <v>717</v>
      </c>
      <c r="D135" s="59">
        <v>0</v>
      </c>
      <c r="E135" s="59">
        <v>82</v>
      </c>
      <c r="F135" s="59">
        <v>936</v>
      </c>
      <c r="G135" s="59">
        <v>199</v>
      </c>
      <c r="H135" s="59">
        <v>0</v>
      </c>
      <c r="I135" s="59">
        <v>3</v>
      </c>
      <c r="J135" s="59">
        <v>12</v>
      </c>
      <c r="K135" s="59">
        <v>1</v>
      </c>
      <c r="L135" s="59">
        <v>0</v>
      </c>
      <c r="M135" s="59">
        <v>0</v>
      </c>
      <c r="N135" s="59">
        <v>28</v>
      </c>
      <c r="O135" s="59">
        <v>3290</v>
      </c>
      <c r="P135" s="59">
        <v>0</v>
      </c>
      <c r="Q135" s="59">
        <v>0</v>
      </c>
      <c r="R135" s="59">
        <v>7</v>
      </c>
      <c r="S135" s="60">
        <f t="shared" si="2"/>
        <v>727600</v>
      </c>
      <c r="T135" s="61">
        <f>COUNTIF('Calculation Sheet'!$B$3:$B$151,B135)</f>
        <v>1</v>
      </c>
    </row>
    <row r="136" spans="1:20">
      <c r="A136" s="57">
        <v>133</v>
      </c>
      <c r="B136" s="58" t="s">
        <v>57</v>
      </c>
      <c r="C136" s="58" t="s">
        <v>600</v>
      </c>
      <c r="D136" s="59">
        <v>0</v>
      </c>
      <c r="E136" s="59">
        <v>255</v>
      </c>
      <c r="F136" s="59">
        <v>547</v>
      </c>
      <c r="G136" s="59">
        <v>94</v>
      </c>
      <c r="H136" s="59">
        <v>0</v>
      </c>
      <c r="I136" s="59">
        <v>1</v>
      </c>
      <c r="J136" s="59">
        <v>4</v>
      </c>
      <c r="K136" s="59">
        <v>0</v>
      </c>
      <c r="L136" s="59">
        <v>0</v>
      </c>
      <c r="M136" s="59">
        <v>0</v>
      </c>
      <c r="N136" s="59">
        <v>3</v>
      </c>
      <c r="O136" s="59">
        <v>2279</v>
      </c>
      <c r="P136" s="59">
        <v>3</v>
      </c>
      <c r="Q136" s="59">
        <v>0</v>
      </c>
      <c r="R136" s="59">
        <v>0</v>
      </c>
      <c r="S136" s="60">
        <f t="shared" si="2"/>
        <v>389450</v>
      </c>
      <c r="T136" s="61">
        <f>COUNTIF('Calculation Sheet'!$B$3:$B$151,B136)</f>
        <v>1</v>
      </c>
    </row>
    <row r="137" spans="1:20">
      <c r="A137" s="57">
        <v>134</v>
      </c>
      <c r="B137" s="58" t="s">
        <v>83</v>
      </c>
      <c r="C137" s="58" t="s">
        <v>662</v>
      </c>
      <c r="D137" s="59">
        <v>0</v>
      </c>
      <c r="E137" s="59">
        <v>3</v>
      </c>
      <c r="F137" s="59">
        <v>0</v>
      </c>
      <c r="G137" s="59">
        <v>3</v>
      </c>
      <c r="H137" s="59">
        <v>0</v>
      </c>
      <c r="I137" s="59">
        <v>0</v>
      </c>
      <c r="J137" s="59">
        <v>2</v>
      </c>
      <c r="K137" s="59">
        <v>0</v>
      </c>
      <c r="L137" s="59">
        <v>0</v>
      </c>
      <c r="M137" s="59">
        <v>0</v>
      </c>
      <c r="N137" s="59">
        <v>0</v>
      </c>
      <c r="O137" s="59">
        <v>39</v>
      </c>
      <c r="P137" s="59">
        <v>0</v>
      </c>
      <c r="Q137" s="59">
        <v>0</v>
      </c>
      <c r="R137" s="59">
        <v>0</v>
      </c>
      <c r="S137" s="60">
        <f t="shared" si="2"/>
        <v>1100</v>
      </c>
      <c r="T137" s="61">
        <f>COUNTIF('Calculation Sheet'!$B$3:$B$151,B137)</f>
        <v>1</v>
      </c>
    </row>
    <row r="138" spans="1:20">
      <c r="A138" s="57">
        <v>135</v>
      </c>
      <c r="B138" s="58" t="s">
        <v>80</v>
      </c>
      <c r="C138" s="58" t="s">
        <v>658</v>
      </c>
      <c r="D138" s="59">
        <v>0</v>
      </c>
      <c r="E138" s="59">
        <v>3</v>
      </c>
      <c r="F138" s="59">
        <v>0</v>
      </c>
      <c r="G138" s="59">
        <v>0</v>
      </c>
      <c r="H138" s="59">
        <v>0</v>
      </c>
      <c r="I138" s="59">
        <v>0</v>
      </c>
      <c r="J138" s="59">
        <v>0</v>
      </c>
      <c r="K138" s="59">
        <v>0</v>
      </c>
      <c r="L138" s="59">
        <v>0</v>
      </c>
      <c r="M138" s="59">
        <v>0</v>
      </c>
      <c r="N138" s="59">
        <v>0</v>
      </c>
      <c r="O138" s="59">
        <v>59</v>
      </c>
      <c r="P138" s="59">
        <v>0</v>
      </c>
      <c r="Q138" s="59">
        <v>0</v>
      </c>
      <c r="R138" s="59">
        <v>0</v>
      </c>
      <c r="S138" s="60">
        <f t="shared" si="2"/>
        <v>1475</v>
      </c>
      <c r="T138" s="61">
        <f>COUNTIF('Calculation Sheet'!$B$3:$B$151,B138)</f>
        <v>1</v>
      </c>
    </row>
    <row r="139" spans="1:20">
      <c r="A139" s="57">
        <v>136</v>
      </c>
      <c r="B139" s="58" t="s">
        <v>65</v>
      </c>
      <c r="C139" s="58" t="s">
        <v>634</v>
      </c>
      <c r="D139" s="59">
        <v>0</v>
      </c>
      <c r="E139" s="59">
        <v>25</v>
      </c>
      <c r="F139" s="59">
        <v>111</v>
      </c>
      <c r="G139" s="59">
        <v>56</v>
      </c>
      <c r="H139" s="59">
        <v>0</v>
      </c>
      <c r="I139" s="59">
        <v>1</v>
      </c>
      <c r="J139" s="59">
        <v>21</v>
      </c>
      <c r="K139" s="59">
        <v>0</v>
      </c>
      <c r="L139" s="59">
        <v>0</v>
      </c>
      <c r="M139" s="59">
        <v>0</v>
      </c>
      <c r="N139" s="59">
        <v>3</v>
      </c>
      <c r="O139" s="59">
        <v>652</v>
      </c>
      <c r="P139" s="59">
        <v>0</v>
      </c>
      <c r="Q139" s="59">
        <v>0</v>
      </c>
      <c r="R139" s="59">
        <v>0</v>
      </c>
      <c r="S139" s="60">
        <f t="shared" si="2"/>
        <v>48250</v>
      </c>
      <c r="T139" s="61">
        <f>COUNTIF('Calculation Sheet'!$B$3:$B$151,B139)</f>
        <v>1</v>
      </c>
    </row>
    <row r="140" spans="1:20">
      <c r="A140" s="57">
        <v>137</v>
      </c>
      <c r="B140" s="58" t="s">
        <v>13</v>
      </c>
      <c r="C140" s="58" t="s">
        <v>501</v>
      </c>
      <c r="D140" s="59">
        <v>0</v>
      </c>
      <c r="E140" s="59">
        <v>9</v>
      </c>
      <c r="F140" s="59">
        <v>218</v>
      </c>
      <c r="G140" s="59">
        <v>160</v>
      </c>
      <c r="H140" s="59">
        <v>0</v>
      </c>
      <c r="I140" s="59">
        <v>0</v>
      </c>
      <c r="J140" s="59">
        <v>0</v>
      </c>
      <c r="K140" s="59">
        <v>0</v>
      </c>
      <c r="L140" s="59">
        <v>0</v>
      </c>
      <c r="M140" s="59">
        <v>0</v>
      </c>
      <c r="N140" s="59">
        <v>18</v>
      </c>
      <c r="O140" s="59">
        <v>1085</v>
      </c>
      <c r="P140" s="59">
        <v>0</v>
      </c>
      <c r="Q140" s="59">
        <v>0</v>
      </c>
      <c r="R140" s="59">
        <v>0</v>
      </c>
      <c r="S140" s="60">
        <f t="shared" si="2"/>
        <v>211125</v>
      </c>
      <c r="T140" s="61">
        <f>COUNTIF('Calculation Sheet'!$B$3:$B$151,B140)</f>
        <v>0</v>
      </c>
    </row>
    <row r="141" spans="1:20">
      <c r="A141" s="57">
        <v>138</v>
      </c>
      <c r="B141" s="58" t="s">
        <v>12</v>
      </c>
      <c r="C141" s="58" t="s">
        <v>489</v>
      </c>
      <c r="D141" s="59">
        <v>0</v>
      </c>
      <c r="E141" s="59">
        <v>13</v>
      </c>
      <c r="F141" s="59">
        <v>0</v>
      </c>
      <c r="G141" s="59">
        <v>2</v>
      </c>
      <c r="H141" s="59">
        <v>0</v>
      </c>
      <c r="I141" s="59">
        <v>0</v>
      </c>
      <c r="J141" s="59">
        <v>1</v>
      </c>
      <c r="K141" s="59">
        <v>0</v>
      </c>
      <c r="L141" s="59">
        <v>0</v>
      </c>
      <c r="M141" s="59">
        <v>1</v>
      </c>
      <c r="N141" s="59">
        <v>0</v>
      </c>
      <c r="O141" s="59">
        <v>23</v>
      </c>
      <c r="P141" s="59">
        <v>0</v>
      </c>
      <c r="Q141" s="59">
        <v>0</v>
      </c>
      <c r="R141" s="59">
        <v>0</v>
      </c>
      <c r="S141" s="60">
        <f t="shared" si="2"/>
        <v>10650</v>
      </c>
      <c r="T141" s="61">
        <f>COUNTIF('Calculation Sheet'!$B$3:$B$151,B141)</f>
        <v>0</v>
      </c>
    </row>
    <row r="142" spans="1:20">
      <c r="A142" s="57">
        <v>139</v>
      </c>
      <c r="B142" s="58" t="s">
        <v>106</v>
      </c>
      <c r="C142" s="58" t="s">
        <v>736</v>
      </c>
      <c r="D142" s="59">
        <v>0</v>
      </c>
      <c r="E142" s="59">
        <v>5</v>
      </c>
      <c r="F142" s="59">
        <v>5</v>
      </c>
      <c r="G142" s="59">
        <v>7</v>
      </c>
      <c r="H142" s="59">
        <v>0</v>
      </c>
      <c r="I142" s="59">
        <v>0</v>
      </c>
      <c r="J142" s="59">
        <v>0</v>
      </c>
      <c r="K142" s="59">
        <v>0</v>
      </c>
      <c r="L142" s="59">
        <v>0</v>
      </c>
      <c r="M142" s="59">
        <v>0</v>
      </c>
      <c r="N142" s="59">
        <v>0</v>
      </c>
      <c r="O142" s="59">
        <v>62</v>
      </c>
      <c r="P142" s="59">
        <v>0</v>
      </c>
      <c r="Q142" s="59">
        <v>0</v>
      </c>
      <c r="R142" s="59">
        <v>0</v>
      </c>
      <c r="S142" s="60">
        <f t="shared" si="2"/>
        <v>1725</v>
      </c>
      <c r="T142" s="61">
        <f>COUNTIF('Calculation Sheet'!$B$3:$B$151,B142)</f>
        <v>1</v>
      </c>
    </row>
    <row r="143" spans="1:20">
      <c r="A143" s="57">
        <v>140</v>
      </c>
      <c r="B143" s="58" t="s">
        <v>95</v>
      </c>
      <c r="C143" s="58" t="s">
        <v>712</v>
      </c>
      <c r="D143" s="59">
        <v>0</v>
      </c>
      <c r="E143" s="59">
        <v>80</v>
      </c>
      <c r="F143" s="59">
        <v>208</v>
      </c>
      <c r="G143" s="59">
        <v>176</v>
      </c>
      <c r="H143" s="59">
        <v>0</v>
      </c>
      <c r="I143" s="59">
        <v>3</v>
      </c>
      <c r="J143" s="59">
        <v>12</v>
      </c>
      <c r="K143" s="59">
        <v>0</v>
      </c>
      <c r="L143" s="59">
        <v>0</v>
      </c>
      <c r="M143" s="59">
        <v>0</v>
      </c>
      <c r="N143" s="59">
        <v>26</v>
      </c>
      <c r="O143" s="59">
        <v>2533</v>
      </c>
      <c r="P143" s="59">
        <v>0</v>
      </c>
      <c r="Q143" s="59">
        <v>0</v>
      </c>
      <c r="R143" s="59">
        <v>7</v>
      </c>
      <c r="S143" s="60">
        <f t="shared" si="2"/>
        <v>678100</v>
      </c>
      <c r="T143" s="61">
        <f>COUNTIF('Calculation Sheet'!$B$3:$B$151,B143)</f>
        <v>1</v>
      </c>
    </row>
    <row r="144" spans="1:20">
      <c r="A144" s="57">
        <v>141</v>
      </c>
      <c r="B144" s="58" t="s">
        <v>94</v>
      </c>
      <c r="C144" s="58" t="s">
        <v>709</v>
      </c>
      <c r="D144" s="59">
        <v>0</v>
      </c>
      <c r="E144" s="59">
        <v>8</v>
      </c>
      <c r="F144" s="59">
        <v>35</v>
      </c>
      <c r="G144" s="59">
        <v>9</v>
      </c>
      <c r="H144" s="59">
        <v>0</v>
      </c>
      <c r="I144" s="59">
        <v>0</v>
      </c>
      <c r="J144" s="59">
        <v>1</v>
      </c>
      <c r="K144" s="59">
        <v>0</v>
      </c>
      <c r="L144" s="59">
        <v>0</v>
      </c>
      <c r="M144" s="59">
        <v>0</v>
      </c>
      <c r="N144" s="59">
        <v>0</v>
      </c>
      <c r="O144" s="59">
        <v>85</v>
      </c>
      <c r="P144" s="59">
        <v>0</v>
      </c>
      <c r="Q144" s="59">
        <v>0</v>
      </c>
      <c r="R144" s="59">
        <v>0</v>
      </c>
      <c r="S144" s="60">
        <f t="shared" si="2"/>
        <v>2375</v>
      </c>
      <c r="T144" s="61">
        <f>COUNTIF('Calculation Sheet'!$B$3:$B$151,B144)</f>
        <v>1</v>
      </c>
    </row>
    <row r="145" spans="1:20">
      <c r="A145" s="57">
        <v>142</v>
      </c>
      <c r="B145" s="58" t="s">
        <v>25</v>
      </c>
      <c r="C145" s="58" t="s">
        <v>543</v>
      </c>
      <c r="D145" s="59">
        <v>0</v>
      </c>
      <c r="E145" s="59">
        <v>4</v>
      </c>
      <c r="F145" s="59">
        <v>0</v>
      </c>
      <c r="G145" s="59">
        <v>3</v>
      </c>
      <c r="H145" s="59">
        <v>0</v>
      </c>
      <c r="I145" s="59">
        <v>0</v>
      </c>
      <c r="J145" s="59">
        <v>0</v>
      </c>
      <c r="K145" s="59">
        <v>0</v>
      </c>
      <c r="L145" s="59">
        <v>0</v>
      </c>
      <c r="M145" s="59">
        <v>0</v>
      </c>
      <c r="N145" s="59">
        <v>0</v>
      </c>
      <c r="O145" s="59">
        <v>98</v>
      </c>
      <c r="P145" s="59">
        <v>0</v>
      </c>
      <c r="Q145" s="59">
        <v>0</v>
      </c>
      <c r="R145" s="59">
        <v>0</v>
      </c>
      <c r="S145" s="60">
        <f t="shared" si="2"/>
        <v>2525</v>
      </c>
      <c r="T145" s="61">
        <f>COUNTIF('Calculation Sheet'!$B$3:$B$151,B145)</f>
        <v>1</v>
      </c>
    </row>
    <row r="146" spans="1:20">
      <c r="A146" s="57">
        <v>143</v>
      </c>
      <c r="B146" s="58" t="s">
        <v>24</v>
      </c>
      <c r="C146" s="58" t="s">
        <v>541</v>
      </c>
      <c r="D146" s="59">
        <v>0</v>
      </c>
      <c r="E146" s="59">
        <v>2</v>
      </c>
      <c r="F146" s="59">
        <v>135</v>
      </c>
      <c r="G146" s="59">
        <v>1</v>
      </c>
      <c r="H146" s="59">
        <v>0</v>
      </c>
      <c r="I146" s="59">
        <v>0</v>
      </c>
      <c r="J146" s="59">
        <v>0</v>
      </c>
      <c r="K146" s="59">
        <v>0</v>
      </c>
      <c r="L146" s="59">
        <v>0</v>
      </c>
      <c r="M146" s="59">
        <v>0</v>
      </c>
      <c r="N146" s="59">
        <v>0</v>
      </c>
      <c r="O146" s="59">
        <v>41</v>
      </c>
      <c r="P146" s="59">
        <v>0</v>
      </c>
      <c r="Q146" s="59">
        <v>0</v>
      </c>
      <c r="R146" s="59">
        <v>0</v>
      </c>
      <c r="S146" s="60">
        <f t="shared" si="2"/>
        <v>1050</v>
      </c>
      <c r="T146" s="61">
        <f>COUNTIF('Calculation Sheet'!$B$3:$B$151,B146)</f>
        <v>1</v>
      </c>
    </row>
    <row r="147" spans="1:20">
      <c r="A147" s="57">
        <v>144</v>
      </c>
      <c r="B147" s="58" t="s">
        <v>30</v>
      </c>
      <c r="C147" s="58" t="s">
        <v>553</v>
      </c>
      <c r="D147" s="59">
        <v>0</v>
      </c>
      <c r="E147" s="59">
        <v>3</v>
      </c>
      <c r="F147" s="59">
        <v>1</v>
      </c>
      <c r="G147" s="59">
        <v>4</v>
      </c>
      <c r="H147" s="59">
        <v>0</v>
      </c>
      <c r="I147" s="59">
        <v>0</v>
      </c>
      <c r="J147" s="59">
        <v>0</v>
      </c>
      <c r="K147" s="59">
        <v>0</v>
      </c>
      <c r="L147" s="59">
        <v>0</v>
      </c>
      <c r="M147" s="59">
        <v>0</v>
      </c>
      <c r="N147" s="59">
        <v>0</v>
      </c>
      <c r="O147" s="59">
        <v>50</v>
      </c>
      <c r="P147" s="59">
        <v>0</v>
      </c>
      <c r="Q147" s="59">
        <v>0</v>
      </c>
      <c r="R147" s="59">
        <v>0</v>
      </c>
      <c r="S147" s="60">
        <f t="shared" si="2"/>
        <v>1350</v>
      </c>
      <c r="T147" s="61">
        <f>COUNTIF('Calculation Sheet'!$B$3:$B$151,B147)</f>
        <v>1</v>
      </c>
    </row>
    <row r="148" spans="1:20">
      <c r="A148" s="57">
        <v>145</v>
      </c>
      <c r="B148" s="58" t="s">
        <v>903</v>
      </c>
      <c r="C148" s="58" t="s">
        <v>904</v>
      </c>
      <c r="D148" s="59">
        <v>0</v>
      </c>
      <c r="E148" s="59">
        <v>0</v>
      </c>
      <c r="F148" s="59">
        <v>0</v>
      </c>
      <c r="G148" s="59">
        <v>0</v>
      </c>
      <c r="H148" s="59">
        <v>0</v>
      </c>
      <c r="I148" s="59">
        <v>0</v>
      </c>
      <c r="J148" s="59">
        <v>0</v>
      </c>
      <c r="K148" s="59">
        <v>0</v>
      </c>
      <c r="L148" s="59">
        <v>0</v>
      </c>
      <c r="M148" s="59">
        <v>0</v>
      </c>
      <c r="N148" s="59">
        <v>0</v>
      </c>
      <c r="O148" s="59">
        <v>7</v>
      </c>
      <c r="P148" s="59">
        <v>0</v>
      </c>
      <c r="Q148" s="59">
        <v>0</v>
      </c>
      <c r="R148" s="59">
        <v>0</v>
      </c>
      <c r="S148" s="60">
        <f t="shared" si="2"/>
        <v>175</v>
      </c>
      <c r="T148" s="61">
        <f>COUNTIF('Calculation Sheet'!$B$3:$B$151,B148)</f>
        <v>1</v>
      </c>
    </row>
    <row r="149" spans="1:20">
      <c r="A149" s="57">
        <v>146</v>
      </c>
      <c r="B149" s="58" t="s">
        <v>131</v>
      </c>
      <c r="C149" s="58" t="s">
        <v>790</v>
      </c>
      <c r="D149" s="59">
        <v>0</v>
      </c>
      <c r="E149" s="59">
        <v>0</v>
      </c>
      <c r="F149" s="59">
        <v>0</v>
      </c>
      <c r="G149" s="59">
        <v>1</v>
      </c>
      <c r="H149" s="59">
        <v>0</v>
      </c>
      <c r="I149" s="59">
        <v>0</v>
      </c>
      <c r="J149" s="59">
        <v>0</v>
      </c>
      <c r="K149" s="59">
        <v>0</v>
      </c>
      <c r="L149" s="59">
        <v>0</v>
      </c>
      <c r="M149" s="59">
        <v>0</v>
      </c>
      <c r="N149" s="59">
        <v>0</v>
      </c>
      <c r="O149" s="59">
        <v>0</v>
      </c>
      <c r="P149" s="59">
        <v>0</v>
      </c>
      <c r="Q149" s="59">
        <v>0</v>
      </c>
      <c r="R149" s="59">
        <v>0</v>
      </c>
      <c r="S149" s="60">
        <f t="shared" si="2"/>
        <v>25</v>
      </c>
      <c r="T149" s="61">
        <f>COUNTIF('Calculation Sheet'!$B$3:$B$151,B149)</f>
        <v>1</v>
      </c>
    </row>
    <row r="150" spans="1:20">
      <c r="A150" s="57">
        <v>147</v>
      </c>
      <c r="B150" s="58" t="s">
        <v>130</v>
      </c>
      <c r="C150" s="58" t="s">
        <v>1105</v>
      </c>
      <c r="D150" s="59">
        <v>0</v>
      </c>
      <c r="E150" s="59">
        <v>0</v>
      </c>
      <c r="F150" s="59">
        <v>0</v>
      </c>
      <c r="G150" s="59">
        <v>2</v>
      </c>
      <c r="H150" s="59">
        <v>0</v>
      </c>
      <c r="I150" s="59">
        <v>0</v>
      </c>
      <c r="J150" s="59">
        <v>0</v>
      </c>
      <c r="K150" s="59">
        <v>0</v>
      </c>
      <c r="L150" s="59">
        <v>0</v>
      </c>
      <c r="M150" s="59">
        <v>0</v>
      </c>
      <c r="N150" s="59">
        <v>0</v>
      </c>
      <c r="O150" s="59">
        <v>0</v>
      </c>
      <c r="P150" s="59">
        <v>0</v>
      </c>
      <c r="Q150" s="59">
        <v>0</v>
      </c>
      <c r="R150" s="59">
        <v>0</v>
      </c>
      <c r="S150" s="60">
        <f t="shared" si="2"/>
        <v>50</v>
      </c>
      <c r="T150" s="61">
        <f>COUNTIF('Calculation Sheet'!$B$3:$B$151,B150)</f>
        <v>1</v>
      </c>
    </row>
    <row r="151" spans="1:20">
      <c r="A151" s="57">
        <v>148</v>
      </c>
      <c r="B151" s="58" t="s">
        <v>126</v>
      </c>
      <c r="C151" s="58" t="s">
        <v>1106</v>
      </c>
      <c r="D151" s="59">
        <v>0</v>
      </c>
      <c r="E151" s="59">
        <v>0</v>
      </c>
      <c r="F151" s="59">
        <v>0</v>
      </c>
      <c r="G151" s="59">
        <v>0</v>
      </c>
      <c r="H151" s="59">
        <v>0</v>
      </c>
      <c r="I151" s="59">
        <v>0</v>
      </c>
      <c r="J151" s="59">
        <v>0</v>
      </c>
      <c r="K151" s="59">
        <v>0</v>
      </c>
      <c r="L151" s="59">
        <v>0</v>
      </c>
      <c r="M151" s="59">
        <v>0</v>
      </c>
      <c r="N151" s="59">
        <v>0</v>
      </c>
      <c r="O151" s="59">
        <v>0</v>
      </c>
      <c r="P151" s="59">
        <v>0</v>
      </c>
      <c r="Q151" s="59">
        <v>0</v>
      </c>
      <c r="R151" s="59">
        <v>0</v>
      </c>
      <c r="S151" s="60">
        <f t="shared" si="2"/>
        <v>0</v>
      </c>
      <c r="T151" s="61">
        <f>COUNTIF('Calculation Sheet'!$B$3:$B$151,B151)</f>
        <v>1</v>
      </c>
    </row>
    <row r="152" spans="1:20">
      <c r="A152" s="57">
        <v>149</v>
      </c>
      <c r="B152" s="58" t="s">
        <v>906</v>
      </c>
      <c r="C152" s="58" t="s">
        <v>1107</v>
      </c>
      <c r="D152" s="59">
        <v>0</v>
      </c>
      <c r="E152" s="59">
        <v>0</v>
      </c>
      <c r="F152" s="59">
        <v>0</v>
      </c>
      <c r="G152" s="59">
        <v>0</v>
      </c>
      <c r="H152" s="59">
        <v>0</v>
      </c>
      <c r="I152" s="59">
        <v>0</v>
      </c>
      <c r="J152" s="59">
        <v>0</v>
      </c>
      <c r="K152" s="59">
        <v>0</v>
      </c>
      <c r="L152" s="59">
        <v>0</v>
      </c>
      <c r="M152" s="59">
        <v>0</v>
      </c>
      <c r="N152" s="59">
        <v>0</v>
      </c>
      <c r="O152" s="59">
        <v>0</v>
      </c>
      <c r="P152" s="59">
        <v>0</v>
      </c>
      <c r="Q152" s="59">
        <v>0</v>
      </c>
      <c r="R152" s="59">
        <v>0</v>
      </c>
      <c r="S152" s="60">
        <f t="shared" si="2"/>
        <v>0</v>
      </c>
      <c r="T152" s="61">
        <f>COUNTIF('Calculation Sheet'!$B$3:$B$151,B152)</f>
        <v>1</v>
      </c>
    </row>
    <row r="153" spans="1:20">
      <c r="A153" s="57">
        <v>150</v>
      </c>
      <c r="B153" s="58" t="s">
        <v>85</v>
      </c>
      <c r="C153" s="58" t="s">
        <v>664</v>
      </c>
      <c r="D153" s="59">
        <v>0</v>
      </c>
      <c r="E153" s="59">
        <v>3</v>
      </c>
      <c r="F153" s="59">
        <v>1</v>
      </c>
      <c r="G153" s="59">
        <v>31</v>
      </c>
      <c r="H153" s="59">
        <v>0</v>
      </c>
      <c r="I153" s="59">
        <v>2</v>
      </c>
      <c r="J153" s="59">
        <v>0</v>
      </c>
      <c r="K153" s="59">
        <v>0</v>
      </c>
      <c r="L153" s="59">
        <v>0</v>
      </c>
      <c r="M153" s="59">
        <v>0</v>
      </c>
      <c r="N153" s="59">
        <v>1</v>
      </c>
      <c r="O153" s="59">
        <v>306</v>
      </c>
      <c r="P153" s="59">
        <v>0</v>
      </c>
      <c r="Q153" s="59">
        <v>0</v>
      </c>
      <c r="R153" s="59">
        <v>0</v>
      </c>
      <c r="S153" s="60">
        <f t="shared" si="2"/>
        <v>18475</v>
      </c>
      <c r="T153" s="61">
        <f>COUNTIF('Calculation Sheet'!$B$3:$B$151,B153)</f>
        <v>1</v>
      </c>
    </row>
    <row r="154" spans="1:20">
      <c r="B154" s="41"/>
      <c r="C154" s="41" t="s">
        <v>988</v>
      </c>
      <c r="D154" s="44">
        <f>SUM(D4:D153)</f>
        <v>3</v>
      </c>
      <c r="E154" s="44">
        <f>SUM(E4:E153)</f>
        <v>9886</v>
      </c>
      <c r="F154" s="44">
        <f>SUM(F4:F153)</f>
        <v>28461</v>
      </c>
      <c r="G154" s="44">
        <f t="shared" ref="G154:S154" si="3">SUM(G4:G153)</f>
        <v>15094</v>
      </c>
      <c r="H154" s="44">
        <f t="shared" si="3"/>
        <v>3</v>
      </c>
      <c r="I154" s="44">
        <f t="shared" si="3"/>
        <v>188</v>
      </c>
      <c r="J154" s="44">
        <f t="shared" si="3"/>
        <v>1005</v>
      </c>
      <c r="K154" s="44">
        <f t="shared" si="3"/>
        <v>9</v>
      </c>
      <c r="L154" s="44">
        <f t="shared" si="3"/>
        <v>0</v>
      </c>
      <c r="M154" s="44">
        <f t="shared" si="3"/>
        <v>30</v>
      </c>
      <c r="N154" s="44">
        <f t="shared" si="3"/>
        <v>1983</v>
      </c>
      <c r="O154" s="44">
        <f t="shared" si="3"/>
        <v>262835</v>
      </c>
      <c r="P154" s="44">
        <f t="shared" si="3"/>
        <v>20</v>
      </c>
      <c r="Q154" s="44">
        <f t="shared" si="3"/>
        <v>69</v>
      </c>
      <c r="R154" s="44">
        <f t="shared" si="3"/>
        <v>271</v>
      </c>
      <c r="S154" s="44">
        <f t="shared" si="3"/>
        <v>46228050</v>
      </c>
    </row>
    <row r="156" spans="1:20">
      <c r="S156" s="25">
        <f>+S154-S158</f>
        <v>46006225</v>
      </c>
    </row>
    <row r="157" spans="1:20">
      <c r="S157" s="25">
        <v>46006225</v>
      </c>
    </row>
    <row r="158" spans="1:20">
      <c r="S158" s="25">
        <v>221825</v>
      </c>
    </row>
  </sheetData>
  <pageMargins left="0.51181102362204722" right="0.31496062992125984" top="0.74803149606299213" bottom="0.48" header="0.31496062992125984" footer="0.31496062992125984"/>
  <pageSetup paperSize="5" scale="62"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Reg-EA wise Data</vt:lpstr>
      <vt:lpstr>Calculation Sheet</vt:lpstr>
      <vt:lpstr>In-House</vt:lpstr>
      <vt:lpstr>Adjt. for mismatch of EA</vt:lpstr>
      <vt:lpstr>RO-Wise</vt:lpstr>
      <vt:lpstr>Reg-EA wise</vt:lpstr>
      <vt:lpstr>Reg-Wise</vt:lpstr>
      <vt:lpstr>Def. report-Dec-2019</vt:lpstr>
      <vt:lpstr>'Adjt. for mismatch of EA'!Print_Area</vt:lpstr>
      <vt:lpstr>'Calculation Sheet'!Print_Area</vt:lpstr>
      <vt:lpstr>'Def. report-Dec-2019'!Print_Area</vt:lpstr>
      <vt:lpstr>'In-House'!Print_Area</vt:lpstr>
      <vt:lpstr>'Reg-EA wise Data'!Print_Area</vt:lpstr>
      <vt:lpstr>'Calculation Sheet'!Print_Titles</vt:lpstr>
      <vt:lpstr>'Def. report-Dec-2019'!Print_Titles</vt:lpstr>
      <vt:lpstr>'Reg-EA wise Data'!Print_Titles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Balakumaran KS</dc:creator>
  <cp:lastModifiedBy>ashok.bisht</cp:lastModifiedBy>
  <cp:lastPrinted>2020-01-31T11:22:49Z</cp:lastPrinted>
  <dcterms:created xsi:type="dcterms:W3CDTF">2019-09-06T05:42:14Z</dcterms:created>
  <dcterms:modified xsi:type="dcterms:W3CDTF">2020-02-17T06:57:09Z</dcterms:modified>
</cp:coreProperties>
</file>