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REG-EA wise" sheetId="1" r:id="rId1"/>
    <sheet name="REg-wise 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6" i="2"/>
  <c r="O56"/>
  <c r="N56"/>
  <c r="M56"/>
  <c r="L56"/>
  <c r="K56"/>
  <c r="J56"/>
  <c r="I56"/>
  <c r="F56"/>
  <c r="D56"/>
  <c r="Q55"/>
  <c r="Q54"/>
  <c r="Q53"/>
  <c r="Q52"/>
  <c r="Q51"/>
  <c r="Q50"/>
  <c r="Q49"/>
  <c r="G49"/>
  <c r="G56" s="1"/>
  <c r="Q48"/>
  <c r="G48"/>
  <c r="E48"/>
  <c r="H48" s="1"/>
  <c r="Q47"/>
  <c r="G47"/>
  <c r="E47"/>
  <c r="H47" s="1"/>
  <c r="Q46"/>
  <c r="G46"/>
  <c r="E46"/>
  <c r="H46" s="1"/>
  <c r="Q45"/>
  <c r="G45"/>
  <c r="E45"/>
  <c r="H45" s="1"/>
  <c r="Q44"/>
  <c r="G44"/>
  <c r="E44"/>
  <c r="H44" s="1"/>
  <c r="Q43"/>
  <c r="G43"/>
  <c r="E43"/>
  <c r="H43" s="1"/>
  <c r="Q42"/>
  <c r="G42"/>
  <c r="E42"/>
  <c r="H42" s="1"/>
  <c r="Q41"/>
  <c r="G41"/>
  <c r="E41"/>
  <c r="H41" s="1"/>
  <c r="Q40"/>
  <c r="G40"/>
  <c r="E40"/>
  <c r="H40" s="1"/>
  <c r="Q39"/>
  <c r="G39"/>
  <c r="E39"/>
  <c r="H39" s="1"/>
  <c r="Q38"/>
  <c r="G38"/>
  <c r="E38"/>
  <c r="H38" s="1"/>
  <c r="Q37"/>
  <c r="G37"/>
  <c r="E37"/>
  <c r="H37" s="1"/>
  <c r="Q36"/>
  <c r="G36"/>
  <c r="E36"/>
  <c r="H36" s="1"/>
  <c r="Q35"/>
  <c r="G35"/>
  <c r="E35"/>
  <c r="H35" s="1"/>
  <c r="Q34"/>
  <c r="G34"/>
  <c r="E34"/>
  <c r="H34" s="1"/>
  <c r="Q33"/>
  <c r="G33"/>
  <c r="E33"/>
  <c r="H33" s="1"/>
  <c r="Q32"/>
  <c r="G32"/>
  <c r="E32"/>
  <c r="H32" s="1"/>
  <c r="Q31"/>
  <c r="G31"/>
  <c r="E31"/>
  <c r="H31" s="1"/>
  <c r="Q30"/>
  <c r="G30"/>
  <c r="E30"/>
  <c r="H30" s="1"/>
  <c r="Q29"/>
  <c r="G29"/>
  <c r="E29"/>
  <c r="H29" s="1"/>
  <c r="Q28"/>
  <c r="G28"/>
  <c r="E28"/>
  <c r="H28" s="1"/>
  <c r="Q27"/>
  <c r="G27"/>
  <c r="E27"/>
  <c r="H27" s="1"/>
  <c r="Q26"/>
  <c r="G26"/>
  <c r="E26"/>
  <c r="H26" s="1"/>
  <c r="Q25"/>
  <c r="G25"/>
  <c r="E25"/>
  <c r="H25" s="1"/>
  <c r="Q24"/>
  <c r="G24"/>
  <c r="E24"/>
  <c r="H24" s="1"/>
  <c r="Q23"/>
  <c r="G23"/>
  <c r="E23"/>
  <c r="H23" s="1"/>
  <c r="Q22"/>
  <c r="G22"/>
  <c r="E22"/>
  <c r="H22" s="1"/>
  <c r="Q21"/>
  <c r="G21"/>
  <c r="E21"/>
  <c r="H21" s="1"/>
  <c r="Q20"/>
  <c r="G20"/>
  <c r="E20"/>
  <c r="H20" s="1"/>
  <c r="Q19"/>
  <c r="G19"/>
  <c r="E19"/>
  <c r="H19" s="1"/>
  <c r="Q18"/>
  <c r="G18"/>
  <c r="E18"/>
  <c r="H18" s="1"/>
  <c r="Q17"/>
  <c r="G17"/>
  <c r="E17"/>
  <c r="H17" s="1"/>
  <c r="Q16"/>
  <c r="G16"/>
  <c r="E16"/>
  <c r="H16" s="1"/>
  <c r="Q15"/>
  <c r="G15"/>
  <c r="E15"/>
  <c r="H15" s="1"/>
  <c r="Q14"/>
  <c r="G14"/>
  <c r="E14"/>
  <c r="H14" s="1"/>
  <c r="Q13"/>
  <c r="G13"/>
  <c r="E13"/>
  <c r="H13" s="1"/>
  <c r="Q12"/>
  <c r="G12"/>
  <c r="E12"/>
  <c r="H12" s="1"/>
  <c r="Q11"/>
  <c r="G11"/>
  <c r="E11"/>
  <c r="H11" s="1"/>
  <c r="Q10"/>
  <c r="G10"/>
  <c r="E10"/>
  <c r="H10" s="1"/>
  <c r="Q9"/>
  <c r="G9"/>
  <c r="E9"/>
  <c r="H9" s="1"/>
  <c r="Q8"/>
  <c r="G8"/>
  <c r="E8"/>
  <c r="H8" s="1"/>
  <c r="Q7"/>
  <c r="G7"/>
  <c r="E7"/>
  <c r="H7" s="1"/>
  <c r="Q6"/>
  <c r="G6"/>
  <c r="E6"/>
  <c r="H6" s="1"/>
  <c r="Q5"/>
  <c r="G5"/>
  <c r="E5"/>
  <c r="H5" s="1"/>
  <c r="Q4"/>
  <c r="G4"/>
  <c r="E4"/>
  <c r="H4" s="1"/>
  <c r="Q3"/>
  <c r="G3"/>
  <c r="E3"/>
  <c r="H3" s="1"/>
  <c r="Q2"/>
  <c r="Q56" s="1"/>
  <c r="G2"/>
  <c r="E2"/>
  <c r="H2" s="1"/>
  <c r="N403" i="1"/>
  <c r="K403"/>
  <c r="I403"/>
  <c r="G403"/>
  <c r="F403"/>
  <c r="D403"/>
  <c r="Q402"/>
  <c r="H402"/>
  <c r="J402" s="1"/>
  <c r="M402" s="1"/>
  <c r="G402"/>
  <c r="E402"/>
  <c r="R401"/>
  <c r="Q401"/>
  <c r="S401" s="1"/>
  <c r="H401"/>
  <c r="J401" s="1"/>
  <c r="M401" s="1"/>
  <c r="G401"/>
  <c r="E401"/>
  <c r="S400"/>
  <c r="R400"/>
  <c r="Q400"/>
  <c r="H400"/>
  <c r="J400" s="1"/>
  <c r="M400" s="1"/>
  <c r="G400"/>
  <c r="E400"/>
  <c r="S399"/>
  <c r="R399"/>
  <c r="G399"/>
  <c r="E399"/>
  <c r="H399" s="1"/>
  <c r="J399" s="1"/>
  <c r="M399" s="1"/>
  <c r="R398"/>
  <c r="Q398"/>
  <c r="S398" s="1"/>
  <c r="M398"/>
  <c r="J398"/>
  <c r="S397"/>
  <c r="R397"/>
  <c r="Q397"/>
  <c r="L397"/>
  <c r="G397"/>
  <c r="O396"/>
  <c r="G396"/>
  <c r="E396"/>
  <c r="H396" s="1"/>
  <c r="J396" s="1"/>
  <c r="G395"/>
  <c r="E395"/>
  <c r="G394"/>
  <c r="E394"/>
  <c r="H394" s="1"/>
  <c r="J394" s="1"/>
  <c r="J393"/>
  <c r="H393"/>
  <c r="G393"/>
  <c r="E393"/>
  <c r="J392"/>
  <c r="H392"/>
  <c r="G392"/>
  <c r="E392"/>
  <c r="J391"/>
  <c r="H391"/>
  <c r="G391"/>
  <c r="E391"/>
  <c r="J390"/>
  <c r="H390"/>
  <c r="M387" s="1"/>
  <c r="O387" s="1"/>
  <c r="G390"/>
  <c r="E390"/>
  <c r="J389"/>
  <c r="H389"/>
  <c r="G389"/>
  <c r="E389"/>
  <c r="J388"/>
  <c r="H388"/>
  <c r="G388"/>
  <c r="E388"/>
  <c r="G387"/>
  <c r="E387"/>
  <c r="H387" s="1"/>
  <c r="J387" s="1"/>
  <c r="S386"/>
  <c r="Q386"/>
  <c r="H386"/>
  <c r="J386" s="1"/>
  <c r="G386"/>
  <c r="E386"/>
  <c r="H385"/>
  <c r="J385" s="1"/>
  <c r="G385"/>
  <c r="E385"/>
  <c r="H384"/>
  <c r="J384" s="1"/>
  <c r="G384"/>
  <c r="E384"/>
  <c r="H383"/>
  <c r="J383" s="1"/>
  <c r="G383"/>
  <c r="E383"/>
  <c r="H382"/>
  <c r="J382" s="1"/>
  <c r="G382"/>
  <c r="E382"/>
  <c r="H381"/>
  <c r="J381" s="1"/>
  <c r="G381"/>
  <c r="E381"/>
  <c r="H380"/>
  <c r="J380" s="1"/>
  <c r="G380"/>
  <c r="E380"/>
  <c r="G379"/>
  <c r="E379"/>
  <c r="H378"/>
  <c r="M378" s="1"/>
  <c r="O378" s="1"/>
  <c r="G378"/>
  <c r="E378"/>
  <c r="H377"/>
  <c r="J377" s="1"/>
  <c r="G377"/>
  <c r="E377"/>
  <c r="H376"/>
  <c r="J376" s="1"/>
  <c r="G376"/>
  <c r="E376"/>
  <c r="H375"/>
  <c r="J375" s="1"/>
  <c r="G375"/>
  <c r="E375"/>
  <c r="H374"/>
  <c r="J374" s="1"/>
  <c r="G374"/>
  <c r="E374"/>
  <c r="G373"/>
  <c r="E373"/>
  <c r="O372"/>
  <c r="G372"/>
  <c r="H372" s="1"/>
  <c r="J372" s="1"/>
  <c r="E372"/>
  <c r="G371"/>
  <c r="H371" s="1"/>
  <c r="J371" s="1"/>
  <c r="E371"/>
  <c r="H370"/>
  <c r="J370" s="1"/>
  <c r="G370"/>
  <c r="E370"/>
  <c r="H369"/>
  <c r="J369" s="1"/>
  <c r="G369"/>
  <c r="E369"/>
  <c r="G368"/>
  <c r="H368" s="1"/>
  <c r="J368" s="1"/>
  <c r="E368"/>
  <c r="G367"/>
  <c r="H367" s="1"/>
  <c r="E367"/>
  <c r="H366"/>
  <c r="J366" s="1"/>
  <c r="G366"/>
  <c r="E366"/>
  <c r="J365"/>
  <c r="G365"/>
  <c r="E365"/>
  <c r="H365" s="1"/>
  <c r="J364"/>
  <c r="G364"/>
  <c r="E364"/>
  <c r="H364" s="1"/>
  <c r="G363"/>
  <c r="E363"/>
  <c r="H363" s="1"/>
  <c r="J363" s="1"/>
  <c r="G362"/>
  <c r="E362"/>
  <c r="H362" s="1"/>
  <c r="J362" s="1"/>
  <c r="J361"/>
  <c r="G361"/>
  <c r="E361"/>
  <c r="H361" s="1"/>
  <c r="J360"/>
  <c r="G360"/>
  <c r="E360"/>
  <c r="H360" s="1"/>
  <c r="G359"/>
  <c r="E359"/>
  <c r="H359" s="1"/>
  <c r="J359" s="1"/>
  <c r="G358"/>
  <c r="E358"/>
  <c r="H358" s="1"/>
  <c r="J358" s="1"/>
  <c r="G357"/>
  <c r="H357" s="1"/>
  <c r="E357"/>
  <c r="H356"/>
  <c r="J356" s="1"/>
  <c r="G356"/>
  <c r="E356"/>
  <c r="L355"/>
  <c r="G355"/>
  <c r="E355"/>
  <c r="G354"/>
  <c r="E354"/>
  <c r="H354" s="1"/>
  <c r="J354" s="1"/>
  <c r="G353"/>
  <c r="E353"/>
  <c r="L352"/>
  <c r="R351" s="1"/>
  <c r="S351" s="1"/>
  <c r="G352"/>
  <c r="E352"/>
  <c r="Q351"/>
  <c r="L351"/>
  <c r="J351"/>
  <c r="H351"/>
  <c r="G351"/>
  <c r="E351"/>
  <c r="L350"/>
  <c r="G350"/>
  <c r="E350"/>
  <c r="H350" s="1"/>
  <c r="J350" s="1"/>
  <c r="L349"/>
  <c r="G349"/>
  <c r="E349"/>
  <c r="H349" s="1"/>
  <c r="J349" s="1"/>
  <c r="L348"/>
  <c r="H348"/>
  <c r="J348" s="1"/>
  <c r="G348"/>
  <c r="E348"/>
  <c r="L347"/>
  <c r="J347"/>
  <c r="H347"/>
  <c r="G347"/>
  <c r="E347"/>
  <c r="L346"/>
  <c r="G346"/>
  <c r="E346"/>
  <c r="H346" s="1"/>
  <c r="J346" s="1"/>
  <c r="L345"/>
  <c r="G345"/>
  <c r="E345"/>
  <c r="H345" s="1"/>
  <c r="J345" s="1"/>
  <c r="L344"/>
  <c r="H344"/>
  <c r="J344" s="1"/>
  <c r="G344"/>
  <c r="E344"/>
  <c r="L343"/>
  <c r="J343"/>
  <c r="H343"/>
  <c r="G343"/>
  <c r="E343"/>
  <c r="L342"/>
  <c r="G342"/>
  <c r="E342"/>
  <c r="H342" s="1"/>
  <c r="J342" s="1"/>
  <c r="L341"/>
  <c r="G341"/>
  <c r="E341"/>
  <c r="H341" s="1"/>
  <c r="J341" s="1"/>
  <c r="L340"/>
  <c r="H340"/>
  <c r="J340" s="1"/>
  <c r="G340"/>
  <c r="E340"/>
  <c r="L339"/>
  <c r="J339"/>
  <c r="H339"/>
  <c r="G339"/>
  <c r="E339"/>
  <c r="L338"/>
  <c r="G338"/>
  <c r="E338"/>
  <c r="H338" s="1"/>
  <c r="J338" s="1"/>
  <c r="L337"/>
  <c r="G337"/>
  <c r="E337"/>
  <c r="H337" s="1"/>
  <c r="J337" s="1"/>
  <c r="L336"/>
  <c r="H336"/>
  <c r="J336" s="1"/>
  <c r="G336"/>
  <c r="E336"/>
  <c r="L335"/>
  <c r="J335"/>
  <c r="H335"/>
  <c r="G335"/>
  <c r="E335"/>
  <c r="L334"/>
  <c r="G334"/>
  <c r="E334"/>
  <c r="H334" s="1"/>
  <c r="J334" s="1"/>
  <c r="L333"/>
  <c r="G333"/>
  <c r="E333"/>
  <c r="H333" s="1"/>
  <c r="J333" s="1"/>
  <c r="L332"/>
  <c r="H332"/>
  <c r="J332" s="1"/>
  <c r="G332"/>
  <c r="E332"/>
  <c r="L331"/>
  <c r="J331"/>
  <c r="H331"/>
  <c r="G331"/>
  <c r="E331"/>
  <c r="L330"/>
  <c r="G330"/>
  <c r="E330"/>
  <c r="H330" s="1"/>
  <c r="J330" s="1"/>
  <c r="L329"/>
  <c r="G329"/>
  <c r="E329"/>
  <c r="H329" s="1"/>
  <c r="J329" s="1"/>
  <c r="L328"/>
  <c r="R327" s="1"/>
  <c r="S327" s="1"/>
  <c r="G328"/>
  <c r="E328"/>
  <c r="L327"/>
  <c r="G327"/>
  <c r="H327" s="1"/>
  <c r="E327"/>
  <c r="L326"/>
  <c r="H326"/>
  <c r="J326" s="1"/>
  <c r="G326"/>
  <c r="E326"/>
  <c r="L325"/>
  <c r="H325"/>
  <c r="G325"/>
  <c r="E325"/>
  <c r="L324"/>
  <c r="H324"/>
  <c r="G324"/>
  <c r="E324"/>
  <c r="L323"/>
  <c r="H323"/>
  <c r="G323"/>
  <c r="E323"/>
  <c r="L322"/>
  <c r="H322"/>
  <c r="G322"/>
  <c r="E322"/>
  <c r="L321"/>
  <c r="G321"/>
  <c r="E321"/>
  <c r="H321" s="1"/>
  <c r="J321" s="1"/>
  <c r="L320"/>
  <c r="G320"/>
  <c r="E320"/>
  <c r="H320" s="1"/>
  <c r="M319" s="1"/>
  <c r="Q319"/>
  <c r="L319"/>
  <c r="R319" s="1"/>
  <c r="S319" s="1"/>
  <c r="G319"/>
  <c r="E319"/>
  <c r="H319" s="1"/>
  <c r="L318"/>
  <c r="G318"/>
  <c r="E318"/>
  <c r="H318" s="1"/>
  <c r="L317"/>
  <c r="G317"/>
  <c r="E317"/>
  <c r="H317" s="1"/>
  <c r="L316"/>
  <c r="G316"/>
  <c r="E316"/>
  <c r="H316" s="1"/>
  <c r="J315"/>
  <c r="G315"/>
  <c r="E315"/>
  <c r="H315" s="1"/>
  <c r="G314"/>
  <c r="E314"/>
  <c r="H314" s="1"/>
  <c r="J314" s="1"/>
  <c r="G313"/>
  <c r="E313"/>
  <c r="H313" s="1"/>
  <c r="J313" s="1"/>
  <c r="J312"/>
  <c r="G312"/>
  <c r="E312"/>
  <c r="H312" s="1"/>
  <c r="J311"/>
  <c r="G311"/>
  <c r="E311"/>
  <c r="H311" s="1"/>
  <c r="L310"/>
  <c r="G310"/>
  <c r="E310"/>
  <c r="H310" s="1"/>
  <c r="L309"/>
  <c r="G309"/>
  <c r="E309"/>
  <c r="H309" s="1"/>
  <c r="G308"/>
  <c r="E308"/>
  <c r="H308" s="1"/>
  <c r="J308" s="1"/>
  <c r="G307"/>
  <c r="E307"/>
  <c r="H307" s="1"/>
  <c r="J307" s="1"/>
  <c r="J306"/>
  <c r="G306"/>
  <c r="E306"/>
  <c r="H306" s="1"/>
  <c r="L305"/>
  <c r="R302" s="1"/>
  <c r="S302" s="1"/>
  <c r="G305"/>
  <c r="E305"/>
  <c r="H305" s="1"/>
  <c r="G304"/>
  <c r="E304"/>
  <c r="H304" s="1"/>
  <c r="J304" s="1"/>
  <c r="G303"/>
  <c r="E303"/>
  <c r="H303" s="1"/>
  <c r="J303" s="1"/>
  <c r="H302"/>
  <c r="J302" s="1"/>
  <c r="G302"/>
  <c r="E302"/>
  <c r="H301"/>
  <c r="J301" s="1"/>
  <c r="G301"/>
  <c r="E301"/>
  <c r="L300"/>
  <c r="G300"/>
  <c r="E300"/>
  <c r="H299"/>
  <c r="J299" s="1"/>
  <c r="G299"/>
  <c r="E299"/>
  <c r="H298"/>
  <c r="J298" s="1"/>
  <c r="G298"/>
  <c r="E298"/>
  <c r="R297"/>
  <c r="S297" s="1"/>
  <c r="L297"/>
  <c r="H297"/>
  <c r="J297" s="1"/>
  <c r="G297"/>
  <c r="E297"/>
  <c r="S296"/>
  <c r="R296"/>
  <c r="L296"/>
  <c r="G296"/>
  <c r="E296"/>
  <c r="L295"/>
  <c r="G295"/>
  <c r="E295"/>
  <c r="L294"/>
  <c r="L293"/>
  <c r="L292"/>
  <c r="L291"/>
  <c r="G291"/>
  <c r="E291"/>
  <c r="H291" s="1"/>
  <c r="J291" s="1"/>
  <c r="L290"/>
  <c r="G290"/>
  <c r="E290"/>
  <c r="L289"/>
  <c r="G289"/>
  <c r="E289"/>
  <c r="L288"/>
  <c r="G288"/>
  <c r="E288"/>
  <c r="H288" s="1"/>
  <c r="L287"/>
  <c r="G287"/>
  <c r="E287"/>
  <c r="H287" s="1"/>
  <c r="L286"/>
  <c r="G286"/>
  <c r="E286"/>
  <c r="L285"/>
  <c r="G285"/>
  <c r="E285"/>
  <c r="L284"/>
  <c r="G284"/>
  <c r="E284"/>
  <c r="H284" s="1"/>
  <c r="G283"/>
  <c r="E283"/>
  <c r="G282"/>
  <c r="E282"/>
  <c r="H282" s="1"/>
  <c r="J282" s="1"/>
  <c r="G281"/>
  <c r="E281"/>
  <c r="G280"/>
  <c r="E280"/>
  <c r="H280" s="1"/>
  <c r="J280" s="1"/>
  <c r="L279"/>
  <c r="G279"/>
  <c r="E279"/>
  <c r="H279" s="1"/>
  <c r="G278"/>
  <c r="E278"/>
  <c r="G277"/>
  <c r="E277"/>
  <c r="H277" s="1"/>
  <c r="J277" s="1"/>
  <c r="G276"/>
  <c r="E276"/>
  <c r="L275"/>
  <c r="G275"/>
  <c r="E275"/>
  <c r="H275" s="1"/>
  <c r="G274"/>
  <c r="E274"/>
  <c r="L273"/>
  <c r="G273"/>
  <c r="E273"/>
  <c r="L272"/>
  <c r="G272"/>
  <c r="E272"/>
  <c r="H272" s="1"/>
  <c r="G271"/>
  <c r="E271"/>
  <c r="H271" s="1"/>
  <c r="J271" s="1"/>
  <c r="O270"/>
  <c r="G270"/>
  <c r="H270" s="1"/>
  <c r="J270" s="1"/>
  <c r="E270"/>
  <c r="H269"/>
  <c r="J269" s="1"/>
  <c r="G269"/>
  <c r="E269"/>
  <c r="M268"/>
  <c r="O268" s="1"/>
  <c r="J268"/>
  <c r="G268"/>
  <c r="E268"/>
  <c r="H268" s="1"/>
  <c r="J267"/>
  <c r="G267"/>
  <c r="E267"/>
  <c r="H267" s="1"/>
  <c r="G266"/>
  <c r="E266"/>
  <c r="H266" s="1"/>
  <c r="J266" s="1"/>
  <c r="G265"/>
  <c r="E265"/>
  <c r="H265" s="1"/>
  <c r="J265" s="1"/>
  <c r="G264"/>
  <c r="E264"/>
  <c r="H264" s="1"/>
  <c r="J264" s="1"/>
  <c r="G263"/>
  <c r="E263"/>
  <c r="H263" s="1"/>
  <c r="J263" s="1"/>
  <c r="G262"/>
  <c r="E262"/>
  <c r="H262" s="1"/>
  <c r="J262" s="1"/>
  <c r="G261"/>
  <c r="E261"/>
  <c r="H261" s="1"/>
  <c r="J261" s="1"/>
  <c r="G260"/>
  <c r="E260"/>
  <c r="H260" s="1"/>
  <c r="J260" s="1"/>
  <c r="G259"/>
  <c r="E259"/>
  <c r="H259" s="1"/>
  <c r="J259" s="1"/>
  <c r="J258"/>
  <c r="H258"/>
  <c r="G258"/>
  <c r="E258"/>
  <c r="J257"/>
  <c r="H257"/>
  <c r="G257"/>
  <c r="E257"/>
  <c r="G256"/>
  <c r="E256"/>
  <c r="H256" s="1"/>
  <c r="L255"/>
  <c r="G255"/>
  <c r="E255"/>
  <c r="H255" s="1"/>
  <c r="L254"/>
  <c r="G254"/>
  <c r="E254"/>
  <c r="H254" s="1"/>
  <c r="H253"/>
  <c r="J253" s="1"/>
  <c r="G253"/>
  <c r="E253"/>
  <c r="H252"/>
  <c r="J252" s="1"/>
  <c r="G252"/>
  <c r="E252"/>
  <c r="G251"/>
  <c r="E251"/>
  <c r="H251" s="1"/>
  <c r="J251" s="1"/>
  <c r="G250"/>
  <c r="E250"/>
  <c r="H250" s="1"/>
  <c r="J250" s="1"/>
  <c r="R249"/>
  <c r="S249" s="1"/>
  <c r="H249"/>
  <c r="J249" s="1"/>
  <c r="G249"/>
  <c r="E249"/>
  <c r="O248"/>
  <c r="J248"/>
  <c r="H248"/>
  <c r="G248"/>
  <c r="E248"/>
  <c r="L247"/>
  <c r="H247"/>
  <c r="G247"/>
  <c r="E247"/>
  <c r="L246"/>
  <c r="H246"/>
  <c r="G246"/>
  <c r="E246"/>
  <c r="L245"/>
  <c r="R238" s="1"/>
  <c r="S238" s="1"/>
  <c r="H245"/>
  <c r="G245"/>
  <c r="E245"/>
  <c r="J244"/>
  <c r="H244"/>
  <c r="G244"/>
  <c r="E244"/>
  <c r="J243"/>
  <c r="H243"/>
  <c r="G243"/>
  <c r="E243"/>
  <c r="J242"/>
  <c r="H242"/>
  <c r="G242"/>
  <c r="E242"/>
  <c r="J241"/>
  <c r="H241"/>
  <c r="G241"/>
  <c r="E241"/>
  <c r="J240"/>
  <c r="H240"/>
  <c r="G240"/>
  <c r="E240"/>
  <c r="J239"/>
  <c r="H239"/>
  <c r="G239"/>
  <c r="E239"/>
  <c r="H238"/>
  <c r="M238" s="1"/>
  <c r="O238" s="1"/>
  <c r="G238"/>
  <c r="E238"/>
  <c r="H237"/>
  <c r="J237" s="1"/>
  <c r="G237"/>
  <c r="E237"/>
  <c r="H236"/>
  <c r="J236" s="1"/>
  <c r="G236"/>
  <c r="E236"/>
  <c r="H235"/>
  <c r="J235" s="1"/>
  <c r="G235"/>
  <c r="E235"/>
  <c r="H234"/>
  <c r="J234" s="1"/>
  <c r="G234"/>
  <c r="E234"/>
  <c r="H233"/>
  <c r="J233" s="1"/>
  <c r="G233"/>
  <c r="E233"/>
  <c r="H232"/>
  <c r="J232" s="1"/>
  <c r="G232"/>
  <c r="E232"/>
  <c r="H231"/>
  <c r="J231" s="1"/>
  <c r="G231"/>
  <c r="E231"/>
  <c r="H230"/>
  <c r="J230" s="1"/>
  <c r="G230"/>
  <c r="E230"/>
  <c r="H229"/>
  <c r="J229" s="1"/>
  <c r="G229"/>
  <c r="E229"/>
  <c r="H228"/>
  <c r="J228" s="1"/>
  <c r="G228"/>
  <c r="E228"/>
  <c r="H227"/>
  <c r="J227" s="1"/>
  <c r="G227"/>
  <c r="E227"/>
  <c r="H226"/>
  <c r="J226" s="1"/>
  <c r="G226"/>
  <c r="E226"/>
  <c r="H225"/>
  <c r="J225" s="1"/>
  <c r="G225"/>
  <c r="E225"/>
  <c r="H224"/>
  <c r="J224" s="1"/>
  <c r="G224"/>
  <c r="E224"/>
  <c r="H223"/>
  <c r="J223" s="1"/>
  <c r="G223"/>
  <c r="E223"/>
  <c r="H222"/>
  <c r="J222" s="1"/>
  <c r="G222"/>
  <c r="E222"/>
  <c r="H221"/>
  <c r="J221" s="1"/>
  <c r="G221"/>
  <c r="E221"/>
  <c r="H220"/>
  <c r="J220" s="1"/>
  <c r="G220"/>
  <c r="E220"/>
  <c r="H219"/>
  <c r="J219" s="1"/>
  <c r="G219"/>
  <c r="E219"/>
  <c r="H218"/>
  <c r="J218" s="1"/>
  <c r="G218"/>
  <c r="E218"/>
  <c r="H217"/>
  <c r="J217" s="1"/>
  <c r="G217"/>
  <c r="E217"/>
  <c r="H216"/>
  <c r="J216" s="1"/>
  <c r="G216"/>
  <c r="E216"/>
  <c r="H215"/>
  <c r="J215" s="1"/>
  <c r="G215"/>
  <c r="E215"/>
  <c r="H214"/>
  <c r="J214" s="1"/>
  <c r="G214"/>
  <c r="E214"/>
  <c r="H213"/>
  <c r="J213" s="1"/>
  <c r="G213"/>
  <c r="E213"/>
  <c r="H212"/>
  <c r="J212" s="1"/>
  <c r="G212"/>
  <c r="E212"/>
  <c r="M211"/>
  <c r="O211" s="1"/>
  <c r="J211"/>
  <c r="G211"/>
  <c r="E211"/>
  <c r="H211" s="1"/>
  <c r="G210"/>
  <c r="E210"/>
  <c r="G209"/>
  <c r="E209"/>
  <c r="G208"/>
  <c r="E208"/>
  <c r="H208" s="1"/>
  <c r="J208" s="1"/>
  <c r="J207"/>
  <c r="G207"/>
  <c r="E207"/>
  <c r="H207" s="1"/>
  <c r="G206"/>
  <c r="E206"/>
  <c r="J205"/>
  <c r="H205"/>
  <c r="G205"/>
  <c r="E205"/>
  <c r="J204"/>
  <c r="H204"/>
  <c r="G204"/>
  <c r="E204"/>
  <c r="J203"/>
  <c r="H203"/>
  <c r="G203"/>
  <c r="E203"/>
  <c r="J202"/>
  <c r="H202"/>
  <c r="G202"/>
  <c r="E202"/>
  <c r="J201"/>
  <c r="H201"/>
  <c r="G201"/>
  <c r="E201"/>
  <c r="J200"/>
  <c r="H200"/>
  <c r="G200"/>
  <c r="E200"/>
  <c r="J199"/>
  <c r="H199"/>
  <c r="G199"/>
  <c r="E199"/>
  <c r="J198"/>
  <c r="H198"/>
  <c r="G198"/>
  <c r="E198"/>
  <c r="J197"/>
  <c r="H197"/>
  <c r="G197"/>
  <c r="E197"/>
  <c r="J196"/>
  <c r="H196"/>
  <c r="G196"/>
  <c r="E196"/>
  <c r="J195"/>
  <c r="H195"/>
  <c r="G195"/>
  <c r="E195"/>
  <c r="J194"/>
  <c r="H194"/>
  <c r="G194"/>
  <c r="E194"/>
  <c r="J193"/>
  <c r="H193"/>
  <c r="G193"/>
  <c r="E193"/>
  <c r="J192"/>
  <c r="H192"/>
  <c r="G192"/>
  <c r="E192"/>
  <c r="J191"/>
  <c r="H191"/>
  <c r="G191"/>
  <c r="E191"/>
  <c r="J190"/>
  <c r="H190"/>
  <c r="G190"/>
  <c r="E190"/>
  <c r="J189"/>
  <c r="H189"/>
  <c r="G189"/>
  <c r="E189"/>
  <c r="J188"/>
  <c r="H188"/>
  <c r="G188"/>
  <c r="E188"/>
  <c r="J187"/>
  <c r="H187"/>
  <c r="G187"/>
  <c r="E187"/>
  <c r="J186"/>
  <c r="H186"/>
  <c r="G186"/>
  <c r="E186"/>
  <c r="J185"/>
  <c r="H185"/>
  <c r="G185"/>
  <c r="E185"/>
  <c r="J184"/>
  <c r="H184"/>
  <c r="G184"/>
  <c r="E184"/>
  <c r="J183"/>
  <c r="H183"/>
  <c r="G183"/>
  <c r="E183"/>
  <c r="J182"/>
  <c r="H182"/>
  <c r="G182"/>
  <c r="E182"/>
  <c r="J181"/>
  <c r="H181"/>
  <c r="G181"/>
  <c r="E181"/>
  <c r="J180"/>
  <c r="H180"/>
  <c r="G180"/>
  <c r="E180"/>
  <c r="J179"/>
  <c r="H179"/>
  <c r="G179"/>
  <c r="E179"/>
  <c r="J178"/>
  <c r="H178"/>
  <c r="G178"/>
  <c r="E178"/>
  <c r="J177"/>
  <c r="H177"/>
  <c r="G177"/>
  <c r="E177"/>
  <c r="J176"/>
  <c r="H176"/>
  <c r="G176"/>
  <c r="E176"/>
  <c r="J175"/>
  <c r="H175"/>
  <c r="G175"/>
  <c r="E175"/>
  <c r="J174"/>
  <c r="H174"/>
  <c r="G174"/>
  <c r="E174"/>
  <c r="J173"/>
  <c r="H173"/>
  <c r="G173"/>
  <c r="E173"/>
  <c r="J172"/>
  <c r="H172"/>
  <c r="G172"/>
  <c r="E172"/>
  <c r="G171"/>
  <c r="E171"/>
  <c r="H171" s="1"/>
  <c r="J170"/>
  <c r="G170"/>
  <c r="E170"/>
  <c r="H170" s="1"/>
  <c r="L169"/>
  <c r="G169"/>
  <c r="L168"/>
  <c r="G168"/>
  <c r="H168" s="1"/>
  <c r="E168"/>
  <c r="O167"/>
  <c r="L167"/>
  <c r="R167" s="1"/>
  <c r="S167" s="1"/>
  <c r="G167"/>
  <c r="H167" s="1"/>
  <c r="M167" s="1"/>
  <c r="E167"/>
  <c r="G166"/>
  <c r="H166" s="1"/>
  <c r="J166" s="1"/>
  <c r="E166"/>
  <c r="G165"/>
  <c r="H165" s="1"/>
  <c r="J165" s="1"/>
  <c r="E165"/>
  <c r="G164"/>
  <c r="H164" s="1"/>
  <c r="J164" s="1"/>
  <c r="E164"/>
  <c r="G163"/>
  <c r="H163" s="1"/>
  <c r="J163" s="1"/>
  <c r="E163"/>
  <c r="G162"/>
  <c r="H162" s="1"/>
  <c r="J162" s="1"/>
  <c r="E162"/>
  <c r="G161"/>
  <c r="H161" s="1"/>
  <c r="J161" s="1"/>
  <c r="E161"/>
  <c r="G160"/>
  <c r="H160" s="1"/>
  <c r="J160" s="1"/>
  <c r="E160"/>
  <c r="G159"/>
  <c r="H159" s="1"/>
  <c r="J159" s="1"/>
  <c r="E159"/>
  <c r="G158"/>
  <c r="H158" s="1"/>
  <c r="J158" s="1"/>
  <c r="E158"/>
  <c r="G157"/>
  <c r="H157" s="1"/>
  <c r="J157" s="1"/>
  <c r="E157"/>
  <c r="G156"/>
  <c r="H156" s="1"/>
  <c r="J156" s="1"/>
  <c r="E156"/>
  <c r="G155"/>
  <c r="H155" s="1"/>
  <c r="J155" s="1"/>
  <c r="E155"/>
  <c r="G154"/>
  <c r="H154" s="1"/>
  <c r="J154" s="1"/>
  <c r="E154"/>
  <c r="G153"/>
  <c r="H153" s="1"/>
  <c r="J153" s="1"/>
  <c r="E153"/>
  <c r="G152"/>
  <c r="H152" s="1"/>
  <c r="J152" s="1"/>
  <c r="E152"/>
  <c r="G151"/>
  <c r="H151" s="1"/>
  <c r="J151" s="1"/>
  <c r="E151"/>
  <c r="G150"/>
  <c r="H150" s="1"/>
  <c r="J150" s="1"/>
  <c r="E150"/>
  <c r="G149"/>
  <c r="H149" s="1"/>
  <c r="J149" s="1"/>
  <c r="E149"/>
  <c r="G148"/>
  <c r="H148" s="1"/>
  <c r="J148" s="1"/>
  <c r="E148"/>
  <c r="G147"/>
  <c r="H147" s="1"/>
  <c r="J147" s="1"/>
  <c r="E147"/>
  <c r="G146"/>
  <c r="H146" s="1"/>
  <c r="J146" s="1"/>
  <c r="E146"/>
  <c r="G145"/>
  <c r="H145" s="1"/>
  <c r="J145" s="1"/>
  <c r="E145"/>
  <c r="G144"/>
  <c r="H144" s="1"/>
  <c r="J144" s="1"/>
  <c r="E144"/>
  <c r="G143"/>
  <c r="H143" s="1"/>
  <c r="J143" s="1"/>
  <c r="E143"/>
  <c r="G142"/>
  <c r="H142" s="1"/>
  <c r="J142" s="1"/>
  <c r="E142"/>
  <c r="G141"/>
  <c r="H141" s="1"/>
  <c r="J141" s="1"/>
  <c r="E141"/>
  <c r="G140"/>
  <c r="H140" s="1"/>
  <c r="J140" s="1"/>
  <c r="E140"/>
  <c r="G139"/>
  <c r="H139" s="1"/>
  <c r="J139" s="1"/>
  <c r="E139"/>
  <c r="G138"/>
  <c r="H138" s="1"/>
  <c r="J138" s="1"/>
  <c r="E138"/>
  <c r="G137"/>
  <c r="H137" s="1"/>
  <c r="J137" s="1"/>
  <c r="E137"/>
  <c r="G136"/>
  <c r="H136" s="1"/>
  <c r="J136" s="1"/>
  <c r="E136"/>
  <c r="G135"/>
  <c r="H135" s="1"/>
  <c r="J135" s="1"/>
  <c r="E135"/>
  <c r="G134"/>
  <c r="H134" s="1"/>
  <c r="J134" s="1"/>
  <c r="E134"/>
  <c r="G133"/>
  <c r="H133" s="1"/>
  <c r="J133" s="1"/>
  <c r="E133"/>
  <c r="G132"/>
  <c r="H132" s="1"/>
  <c r="J132" s="1"/>
  <c r="E132"/>
  <c r="G131"/>
  <c r="H131" s="1"/>
  <c r="J131" s="1"/>
  <c r="E131"/>
  <c r="G130"/>
  <c r="H130" s="1"/>
  <c r="J130" s="1"/>
  <c r="E130"/>
  <c r="G129"/>
  <c r="H129" s="1"/>
  <c r="J129" s="1"/>
  <c r="E129"/>
  <c r="G128"/>
  <c r="H128" s="1"/>
  <c r="J128" s="1"/>
  <c r="E128"/>
  <c r="G127"/>
  <c r="H127" s="1"/>
  <c r="J127" s="1"/>
  <c r="E127"/>
  <c r="G126"/>
  <c r="H126" s="1"/>
  <c r="J126" s="1"/>
  <c r="E126"/>
  <c r="G125"/>
  <c r="H125" s="1"/>
  <c r="J125" s="1"/>
  <c r="E125"/>
  <c r="G124"/>
  <c r="H124" s="1"/>
  <c r="J124" s="1"/>
  <c r="E124"/>
  <c r="G123"/>
  <c r="H123" s="1"/>
  <c r="J123" s="1"/>
  <c r="E123"/>
  <c r="G122"/>
  <c r="H122" s="1"/>
  <c r="J122" s="1"/>
  <c r="E122"/>
  <c r="G121"/>
  <c r="H121" s="1"/>
  <c r="J121" s="1"/>
  <c r="E121"/>
  <c r="G120"/>
  <c r="H120" s="1"/>
  <c r="J120" s="1"/>
  <c r="E120"/>
  <c r="G119"/>
  <c r="H119" s="1"/>
  <c r="J119" s="1"/>
  <c r="E119"/>
  <c r="G118"/>
  <c r="H118" s="1"/>
  <c r="J118" s="1"/>
  <c r="E118"/>
  <c r="G117"/>
  <c r="H117" s="1"/>
  <c r="J117" s="1"/>
  <c r="E117"/>
  <c r="G116"/>
  <c r="H116" s="1"/>
  <c r="J116" s="1"/>
  <c r="E116"/>
  <c r="G115"/>
  <c r="H115" s="1"/>
  <c r="J115" s="1"/>
  <c r="E115"/>
  <c r="G114"/>
  <c r="H114" s="1"/>
  <c r="J114" s="1"/>
  <c r="E114"/>
  <c r="G113"/>
  <c r="H113" s="1"/>
  <c r="J113" s="1"/>
  <c r="E113"/>
  <c r="G112"/>
  <c r="H112" s="1"/>
  <c r="J112" s="1"/>
  <c r="E112"/>
  <c r="G111"/>
  <c r="H111" s="1"/>
  <c r="J111" s="1"/>
  <c r="E111"/>
  <c r="G110"/>
  <c r="H110" s="1"/>
  <c r="J110" s="1"/>
  <c r="E110"/>
  <c r="G109"/>
  <c r="H109" s="1"/>
  <c r="J109" s="1"/>
  <c r="E109"/>
  <c r="G108"/>
  <c r="H108" s="1"/>
  <c r="J108" s="1"/>
  <c r="E108"/>
  <c r="G107"/>
  <c r="H107" s="1"/>
  <c r="J107" s="1"/>
  <c r="E107"/>
  <c r="G106"/>
  <c r="H106" s="1"/>
  <c r="J106" s="1"/>
  <c r="E106"/>
  <c r="G105"/>
  <c r="H105" s="1"/>
  <c r="J105" s="1"/>
  <c r="E105"/>
  <c r="G104"/>
  <c r="H104" s="1"/>
  <c r="J104" s="1"/>
  <c r="E104"/>
  <c r="G103"/>
  <c r="E103"/>
  <c r="O102"/>
  <c r="G102"/>
  <c r="E102"/>
  <c r="G101"/>
  <c r="E101"/>
  <c r="H101" s="1"/>
  <c r="J101" s="1"/>
  <c r="G100"/>
  <c r="E100"/>
  <c r="H100" s="1"/>
  <c r="O99"/>
  <c r="G99"/>
  <c r="E99"/>
  <c r="G98"/>
  <c r="E98"/>
  <c r="H98" s="1"/>
  <c r="J98" s="1"/>
  <c r="G97"/>
  <c r="H97" s="1"/>
  <c r="E97"/>
  <c r="G96"/>
  <c r="H96" s="1"/>
  <c r="J96" s="1"/>
  <c r="E96"/>
  <c r="G95"/>
  <c r="H95" s="1"/>
  <c r="J95" s="1"/>
  <c r="E95"/>
  <c r="G94"/>
  <c r="H94" s="1"/>
  <c r="E94"/>
  <c r="O93"/>
  <c r="G93"/>
  <c r="E93"/>
  <c r="H93" s="1"/>
  <c r="J93" s="1"/>
  <c r="O92"/>
  <c r="G92"/>
  <c r="E92"/>
  <c r="G91"/>
  <c r="E91"/>
  <c r="H91" s="1"/>
  <c r="J91" s="1"/>
  <c r="J90"/>
  <c r="G90"/>
  <c r="E90"/>
  <c r="H90" s="1"/>
  <c r="G89"/>
  <c r="E89"/>
  <c r="G88"/>
  <c r="E88"/>
  <c r="G87"/>
  <c r="E87"/>
  <c r="H87" s="1"/>
  <c r="J87" s="1"/>
  <c r="J86"/>
  <c r="G86"/>
  <c r="E86"/>
  <c r="H86" s="1"/>
  <c r="G85"/>
  <c r="E85"/>
  <c r="G84"/>
  <c r="E84"/>
  <c r="G83"/>
  <c r="E83"/>
  <c r="H83" s="1"/>
  <c r="J83" s="1"/>
  <c r="J82"/>
  <c r="G82"/>
  <c r="E82"/>
  <c r="H82" s="1"/>
  <c r="G81"/>
  <c r="E81"/>
  <c r="G80"/>
  <c r="E80"/>
  <c r="L79"/>
  <c r="R51" s="1"/>
  <c r="G79"/>
  <c r="E79"/>
  <c r="H79" s="1"/>
  <c r="J78"/>
  <c r="G78"/>
  <c r="E78"/>
  <c r="H78" s="1"/>
  <c r="G77"/>
  <c r="E77"/>
  <c r="G76"/>
  <c r="E76"/>
  <c r="G75"/>
  <c r="E75"/>
  <c r="H75" s="1"/>
  <c r="J75" s="1"/>
  <c r="J74"/>
  <c r="G74"/>
  <c r="E74"/>
  <c r="H74" s="1"/>
  <c r="G73"/>
  <c r="E73"/>
  <c r="G72"/>
  <c r="E72"/>
  <c r="G71"/>
  <c r="E71"/>
  <c r="H71" s="1"/>
  <c r="J71" s="1"/>
  <c r="J70"/>
  <c r="G70"/>
  <c r="E70"/>
  <c r="H70" s="1"/>
  <c r="G69"/>
  <c r="E69"/>
  <c r="G68"/>
  <c r="E68"/>
  <c r="G67"/>
  <c r="E67"/>
  <c r="H67" s="1"/>
  <c r="J67" s="1"/>
  <c r="J66"/>
  <c r="G66"/>
  <c r="E66"/>
  <c r="H66" s="1"/>
  <c r="G65"/>
  <c r="E65"/>
  <c r="G64"/>
  <c r="E64"/>
  <c r="G63"/>
  <c r="E63"/>
  <c r="H63" s="1"/>
  <c r="J63" s="1"/>
  <c r="J62"/>
  <c r="G62"/>
  <c r="E62"/>
  <c r="H62" s="1"/>
  <c r="G61"/>
  <c r="E61"/>
  <c r="G60"/>
  <c r="E60"/>
  <c r="G59"/>
  <c r="E59"/>
  <c r="H59" s="1"/>
  <c r="J59" s="1"/>
  <c r="J58"/>
  <c r="G58"/>
  <c r="E58"/>
  <c r="H58" s="1"/>
  <c r="G57"/>
  <c r="E57"/>
  <c r="G56"/>
  <c r="E56"/>
  <c r="G55"/>
  <c r="E55"/>
  <c r="H55" s="1"/>
  <c r="J55" s="1"/>
  <c r="J54"/>
  <c r="G54"/>
  <c r="E54"/>
  <c r="H54" s="1"/>
  <c r="G53"/>
  <c r="E53"/>
  <c r="G52"/>
  <c r="E52"/>
  <c r="S51"/>
  <c r="J51"/>
  <c r="G51"/>
  <c r="E51"/>
  <c r="H51" s="1"/>
  <c r="L50"/>
  <c r="G50"/>
  <c r="E50"/>
  <c r="G49"/>
  <c r="E49"/>
  <c r="G48"/>
  <c r="E48"/>
  <c r="H48" s="1"/>
  <c r="J48" s="1"/>
  <c r="J47"/>
  <c r="G47"/>
  <c r="E47"/>
  <c r="H47" s="1"/>
  <c r="L46"/>
  <c r="G46"/>
  <c r="E46"/>
  <c r="G45"/>
  <c r="E45"/>
  <c r="H45" s="1"/>
  <c r="J44"/>
  <c r="G44"/>
  <c r="E44"/>
  <c r="H44" s="1"/>
  <c r="G43"/>
  <c r="E43"/>
  <c r="G42"/>
  <c r="E42"/>
  <c r="G41"/>
  <c r="E41"/>
  <c r="H41" s="1"/>
  <c r="J41" s="1"/>
  <c r="J40"/>
  <c r="G40"/>
  <c r="E40"/>
  <c r="H40" s="1"/>
  <c r="G39"/>
  <c r="H39" s="1"/>
  <c r="E39"/>
  <c r="G38"/>
  <c r="H38" s="1"/>
  <c r="J38" s="1"/>
  <c r="E38"/>
  <c r="G37"/>
  <c r="H37" s="1"/>
  <c r="J37" s="1"/>
  <c r="E37"/>
  <c r="G36"/>
  <c r="E36"/>
  <c r="G35"/>
  <c r="E35"/>
  <c r="H35" s="1"/>
  <c r="J35" s="1"/>
  <c r="J34"/>
  <c r="G34"/>
  <c r="E34"/>
  <c r="H34" s="1"/>
  <c r="G33"/>
  <c r="E33"/>
  <c r="G32"/>
  <c r="E32"/>
  <c r="G31"/>
  <c r="E31"/>
  <c r="H31" s="1"/>
  <c r="J31" s="1"/>
  <c r="J30"/>
  <c r="G30"/>
  <c r="E30"/>
  <c r="H30" s="1"/>
  <c r="L29"/>
  <c r="G29"/>
  <c r="E29"/>
  <c r="G28"/>
  <c r="E28"/>
  <c r="G27"/>
  <c r="E27"/>
  <c r="H27" s="1"/>
  <c r="J27" s="1"/>
  <c r="J26"/>
  <c r="G26"/>
  <c r="E26"/>
  <c r="H26" s="1"/>
  <c r="G25"/>
  <c r="E25"/>
  <c r="G24"/>
  <c r="E24"/>
  <c r="G23"/>
  <c r="E23"/>
  <c r="H23" s="1"/>
  <c r="J23" s="1"/>
  <c r="J22"/>
  <c r="G22"/>
  <c r="E22"/>
  <c r="H22" s="1"/>
  <c r="G21"/>
  <c r="E21"/>
  <c r="L20"/>
  <c r="L403" s="1"/>
  <c r="G20"/>
  <c r="E20"/>
  <c r="G19"/>
  <c r="E19"/>
  <c r="H19" s="1"/>
  <c r="J19" s="1"/>
  <c r="G18"/>
  <c r="E18"/>
  <c r="G17"/>
  <c r="E17"/>
  <c r="H16"/>
  <c r="G16"/>
  <c r="E16"/>
  <c r="O15"/>
  <c r="J15"/>
  <c r="H15"/>
  <c r="G15"/>
  <c r="E15"/>
  <c r="J14"/>
  <c r="H14"/>
  <c r="G14"/>
  <c r="E14"/>
  <c r="J13"/>
  <c r="H13"/>
  <c r="G13"/>
  <c r="E13"/>
  <c r="J12"/>
  <c r="H12"/>
  <c r="G12"/>
  <c r="E12"/>
  <c r="J11"/>
  <c r="H11"/>
  <c r="G11"/>
  <c r="E11"/>
  <c r="J10"/>
  <c r="H10"/>
  <c r="G10"/>
  <c r="E10"/>
  <c r="J9"/>
  <c r="H9"/>
  <c r="G9"/>
  <c r="E9"/>
  <c r="J8"/>
  <c r="H8"/>
  <c r="G8"/>
  <c r="E8"/>
  <c r="J7"/>
  <c r="H7"/>
  <c r="G7"/>
  <c r="E7"/>
  <c r="J6"/>
  <c r="H6"/>
  <c r="G6"/>
  <c r="E6"/>
  <c r="J5"/>
  <c r="H5"/>
  <c r="G5"/>
  <c r="E5"/>
  <c r="J4"/>
  <c r="H4"/>
  <c r="G4"/>
  <c r="E4"/>
  <c r="J3"/>
  <c r="H3"/>
  <c r="G3"/>
  <c r="E3"/>
  <c r="G2"/>
  <c r="E2"/>
  <c r="H56" i="2" l="1"/>
  <c r="E56"/>
  <c r="M97" i="1"/>
  <c r="O97" s="1"/>
  <c r="J97"/>
  <c r="J327"/>
  <c r="J100"/>
  <c r="M100"/>
  <c r="O100" s="1"/>
  <c r="J256"/>
  <c r="M256"/>
  <c r="O256" s="1"/>
  <c r="J367"/>
  <c r="M365"/>
  <c r="O365" s="1"/>
  <c r="H102"/>
  <c r="J102" s="1"/>
  <c r="M258"/>
  <c r="P258" s="1"/>
  <c r="Q258" s="1"/>
  <c r="S258" s="1"/>
  <c r="J45"/>
  <c r="E403"/>
  <c r="H403" s="1"/>
  <c r="H2"/>
  <c r="J16"/>
  <c r="J39"/>
  <c r="M94"/>
  <c r="P94" s="1"/>
  <c r="J94"/>
  <c r="M171"/>
  <c r="O171" s="1"/>
  <c r="J171"/>
  <c r="J357"/>
  <c r="M357"/>
  <c r="O357" s="1"/>
  <c r="R45"/>
  <c r="S45" s="1"/>
  <c r="H24"/>
  <c r="J24" s="1"/>
  <c r="H32"/>
  <c r="J32" s="1"/>
  <c r="H42"/>
  <c r="J42" s="1"/>
  <c r="H52"/>
  <c r="H56"/>
  <c r="J56" s="1"/>
  <c r="H64"/>
  <c r="J64" s="1"/>
  <c r="H68"/>
  <c r="J68" s="1"/>
  <c r="H84"/>
  <c r="J84" s="1"/>
  <c r="H92"/>
  <c r="J92" s="1"/>
  <c r="H99"/>
  <c r="J99" s="1"/>
  <c r="H278"/>
  <c r="J278" s="1"/>
  <c r="H285"/>
  <c r="H295"/>
  <c r="H352"/>
  <c r="H373"/>
  <c r="H379"/>
  <c r="M393"/>
  <c r="O393" s="1"/>
  <c r="H395"/>
  <c r="J395" s="1"/>
  <c r="H18"/>
  <c r="H21"/>
  <c r="J21" s="1"/>
  <c r="H25"/>
  <c r="J25" s="1"/>
  <c r="H29"/>
  <c r="H33"/>
  <c r="J33" s="1"/>
  <c r="H43"/>
  <c r="J43" s="1"/>
  <c r="H46"/>
  <c r="M45" s="1"/>
  <c r="O45" s="1"/>
  <c r="H50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206"/>
  <c r="J206" s="1"/>
  <c r="H210"/>
  <c r="J210" s="1"/>
  <c r="R271"/>
  <c r="S271" s="1"/>
  <c r="H274"/>
  <c r="J274" s="1"/>
  <c r="H281"/>
  <c r="J281" s="1"/>
  <c r="H283"/>
  <c r="J283" s="1"/>
  <c r="H286"/>
  <c r="H290"/>
  <c r="H296"/>
  <c r="M308"/>
  <c r="O308" s="1"/>
  <c r="R308"/>
  <c r="S308" s="1"/>
  <c r="H328"/>
  <c r="M327" s="1"/>
  <c r="O327" s="1"/>
  <c r="M351"/>
  <c r="O351" s="1"/>
  <c r="H353"/>
  <c r="J353" s="1"/>
  <c r="J378"/>
  <c r="H17"/>
  <c r="J17" s="1"/>
  <c r="H20"/>
  <c r="H28"/>
  <c r="J28" s="1"/>
  <c r="H36"/>
  <c r="H49"/>
  <c r="J49" s="1"/>
  <c r="H60"/>
  <c r="J60" s="1"/>
  <c r="H72"/>
  <c r="J72" s="1"/>
  <c r="H76"/>
  <c r="J76" s="1"/>
  <c r="H80"/>
  <c r="J80" s="1"/>
  <c r="H88"/>
  <c r="J88" s="1"/>
  <c r="H103"/>
  <c r="H209"/>
  <c r="J209" s="1"/>
  <c r="H273"/>
  <c r="M271" s="1"/>
  <c r="O271" s="1"/>
  <c r="H276"/>
  <c r="J276" s="1"/>
  <c r="H289"/>
  <c r="R18"/>
  <c r="J238"/>
  <c r="M249"/>
  <c r="O249" s="1"/>
  <c r="M297"/>
  <c r="O297" s="1"/>
  <c r="M302"/>
  <c r="M18" l="1"/>
  <c r="O18" s="1"/>
  <c r="J18"/>
  <c r="J373"/>
  <c r="M373"/>
  <c r="O373" s="1"/>
  <c r="J52"/>
  <c r="M51"/>
  <c r="O51" s="1"/>
  <c r="M16"/>
  <c r="O16" s="1"/>
  <c r="M205"/>
  <c r="O205" s="1"/>
  <c r="M39"/>
  <c r="O39" s="1"/>
  <c r="Q94"/>
  <c r="P403"/>
  <c r="J103"/>
  <c r="M103"/>
  <c r="O103" s="1"/>
  <c r="R403"/>
  <c r="S18"/>
  <c r="J36"/>
  <c r="M36"/>
  <c r="O36" s="1"/>
  <c r="J379"/>
  <c r="M379"/>
  <c r="O379" s="1"/>
  <c r="J2"/>
  <c r="M2"/>
  <c r="M403" l="1"/>
  <c r="O2"/>
  <c r="O403" s="1"/>
  <c r="Q403"/>
  <c r="S94"/>
  <c r="S403"/>
  <c r="J403"/>
</calcChain>
</file>

<file path=xl/sharedStrings.xml><?xml version="1.0" encoding="utf-8"?>
<sst xmlns="http://schemas.openxmlformats.org/spreadsheetml/2006/main" count="545" uniqueCount="287">
  <si>
    <t xml:space="preserve">S.No. </t>
  </si>
  <si>
    <t xml:space="preserve">Reg-Name </t>
  </si>
  <si>
    <t xml:space="preserve">EA Name </t>
  </si>
  <si>
    <t xml:space="preserve">A. Gen . Ph.I </t>
  </si>
  <si>
    <t>Amt. @ 50/-</t>
  </si>
  <si>
    <t>A. Gen . Ph.II</t>
  </si>
  <si>
    <t>Amt. @ 40/-</t>
  </si>
  <si>
    <t>Total Amt. (Ph.I &amp; II)</t>
  </si>
  <si>
    <t xml:space="preserve">Carried over  balance amt. of penalty in r/o lost Data packets </t>
  </si>
  <si>
    <t>After deds Amt. Payable to EAs</t>
  </si>
  <si>
    <t xml:space="preserve">Recoverable amt. / deds. of Penalty in r/o lost Data packets </t>
  </si>
  <si>
    <t xml:space="preserve">Balance amt. carried over penalty against future dues in r/o lost Data packets </t>
  </si>
  <si>
    <t xml:space="preserve">Amt. Payable to Registrar </t>
  </si>
  <si>
    <t xml:space="preserve"> Reg-wise carried over balance  Amt. on a/c of Reconciliation  during  the period from Apr'13 - 14th Aug'14 &amp; adjusted over payment  </t>
  </si>
  <si>
    <t xml:space="preserve">Net Payable Amt. to Registrar </t>
  </si>
  <si>
    <t xml:space="preserve">Recoverable amt. and Current Details of deds. In r/o Reconcilation  </t>
  </si>
  <si>
    <t xml:space="preserve">Balance Recovery carried over against reconcilation </t>
  </si>
  <si>
    <t xml:space="preserve">Reg. -wise Balance amt. carried over penalty  against lost data packet </t>
  </si>
  <si>
    <t xml:space="preserve">Total Balance Recovery against future dues </t>
  </si>
  <si>
    <t>Allahabad Bank</t>
  </si>
  <si>
    <t>A-Onerealtors Pvt Ltd</t>
  </si>
  <si>
    <t>Asha Security Guard Services</t>
  </si>
  <si>
    <t>Emdee Digitronics Pvt.Ltd.</t>
  </si>
  <si>
    <t>MEGHA VINCOM PVT LTD</t>
  </si>
  <si>
    <t>Nevaeh Technology Pvt. Ltd.</t>
  </si>
  <si>
    <t>PROTEX COMPUTER PVT LTD</t>
  </si>
  <si>
    <t>Radiant Haroti Industries India Ltd</t>
  </si>
  <si>
    <t>Redim Software Technologies Pvt Ltd</t>
  </si>
  <si>
    <t>SGS INDIA PVT LTD</t>
  </si>
  <si>
    <t>Sri Ramraja Sarkar Lok Kalyan Trust</t>
  </si>
  <si>
    <t>Vakrangee Softwares Limited</t>
  </si>
  <si>
    <t>VAP INFOSOLUTIONS</t>
  </si>
  <si>
    <t>Vedavaag Systems Limited</t>
  </si>
  <si>
    <t>Atalji Janasnehi Directorate, Government of Karnataka</t>
  </si>
  <si>
    <t>Atalji Janasnehi Directorate, GOK</t>
  </si>
  <si>
    <t>Bank of Baroda</t>
  </si>
  <si>
    <t>Global Finsol Private Limited</t>
  </si>
  <si>
    <t>IL&amp;FS LTD</t>
  </si>
  <si>
    <t>Bank Of India</t>
  </si>
  <si>
    <t>A3 Logics  India  Ltd</t>
  </si>
  <si>
    <t xml:space="preserve">Akanksha International </t>
  </si>
  <si>
    <t>Blue Circle Instrument</t>
  </si>
  <si>
    <t>CHESSY CONSULTANTS PVT LTD</t>
  </si>
  <si>
    <t xml:space="preserve">DATASOFT COMPUTER SERVICES(P) </t>
  </si>
  <si>
    <t>Frontech Systems Pvt Ltd</t>
  </si>
  <si>
    <t>Matrix Processing House</t>
  </si>
  <si>
    <t xml:space="preserve">OSWAL COMPUTERS &amp; CONSULTANTS </t>
  </si>
  <si>
    <t>SARADA SYSTEMS</t>
  </si>
  <si>
    <t>SHRIKRISHNA KHANDASARI SUGAR M</t>
  </si>
  <si>
    <t>Silver Touch Technologies Ltd</t>
  </si>
  <si>
    <t>SPANCO</t>
  </si>
  <si>
    <t>SREI INFRASTRUCTURE FINANCES L</t>
  </si>
  <si>
    <t>Systematic &amp; Advance Const P L</t>
  </si>
  <si>
    <t>VEETECHNOLOGIES PVT. LTD</t>
  </si>
  <si>
    <t>Bank of Maharashtra</t>
  </si>
  <si>
    <t xml:space="preserve">FINANCIAL INFORMATION NETWORK </t>
  </si>
  <si>
    <t>Micro Technologies India Ltd</t>
  </si>
  <si>
    <t>Tera Software Ltd</t>
  </si>
  <si>
    <t>Canara Bank</t>
  </si>
  <si>
    <t>Karvy Data Management Services</t>
  </si>
  <si>
    <t>Ojus Healthcare Private Limited</t>
  </si>
  <si>
    <t>Osiris Infotech Pvt. Ltd.</t>
  </si>
  <si>
    <t>Smart Chip Limited</t>
  </si>
  <si>
    <t>Virinchi Technologies Ltd</t>
  </si>
  <si>
    <t>Central Bank of India</t>
  </si>
  <si>
    <t>CALANCE SOFTWARE PRIVATE LTD</t>
  </si>
  <si>
    <t>IAP COMPANY Pvt. Ltd</t>
  </si>
  <si>
    <t>MANTRA SOFTTECH (INDIA) PVTLTD</t>
  </si>
  <si>
    <t>The Peerless General Finance</t>
  </si>
  <si>
    <t>CSC e-Governance Services India Limited</t>
  </si>
  <si>
    <t>A I Soc for Electronics and Comp Tech</t>
  </si>
  <si>
    <t>AKSH OPTIFIBRE LIMITED</t>
  </si>
  <si>
    <t>BASIX</t>
  </si>
  <si>
    <t>Binary Systems</t>
  </si>
  <si>
    <t>Bloom Solutions Pvt Ltd</t>
  </si>
  <si>
    <t>CHIPS</t>
  </si>
  <si>
    <t>CMS Computers Ltd</t>
  </si>
  <si>
    <t>Computer Print</t>
  </si>
  <si>
    <t>Conatus Infocom Pvt. Ltd</t>
  </si>
  <si>
    <t>Gem Computers</t>
  </si>
  <si>
    <t>Home Life Buildcon Pvt Ltd</t>
  </si>
  <si>
    <t>HyperSoft Technologies Ltd</t>
  </si>
  <si>
    <t>Intelligent Communication Sys India Ltd</t>
  </si>
  <si>
    <t>Mahaonline Limited</t>
  </si>
  <si>
    <t>National Cooperative Consumers Federation of India Limited</t>
  </si>
  <si>
    <t>Nekton IT India Pvt Ltd.</t>
  </si>
  <si>
    <t>Network for Information &amp; Computer</t>
  </si>
  <si>
    <t>NPS Technologies Pvt. Ltd</t>
  </si>
  <si>
    <t>NVR &amp; ASSOCIATES LIMITED</t>
  </si>
  <si>
    <t xml:space="preserve">Promind Solutions P Limited </t>
  </si>
  <si>
    <t>Raj Construction Co.</t>
  </si>
  <si>
    <t>Reliance Communication Limited</t>
  </si>
  <si>
    <t>Sahaj e-Village Limited</t>
  </si>
  <si>
    <t>SRR Infotech</t>
  </si>
  <si>
    <t>United Telecoms e-Services Pvt Ltd</t>
  </si>
  <si>
    <t>Vayam technologies Ltd</t>
  </si>
  <si>
    <t xml:space="preserve">VIKALP MULTIMEDIA </t>
  </si>
  <si>
    <t>VISION COMPTECH INTEGRATOR LTD</t>
  </si>
  <si>
    <t>Zephyr System Pvt.Ltd.</t>
  </si>
  <si>
    <t>(blank)</t>
  </si>
  <si>
    <t>Delhi - East DC</t>
  </si>
  <si>
    <t>Delhi - ND DC</t>
  </si>
  <si>
    <t>Delhi - NE DC</t>
  </si>
  <si>
    <t>Alankit Assignments Limited</t>
  </si>
  <si>
    <t xml:space="preserve">Smart ID </t>
  </si>
  <si>
    <t>Delhi - North DC</t>
  </si>
  <si>
    <t>Delhi- South DC</t>
  </si>
  <si>
    <t>Karvy Computershare Private Li</t>
  </si>
  <si>
    <t>Delhi- West DC</t>
  </si>
  <si>
    <t>VIRGO SOFTECH LIMITED</t>
  </si>
  <si>
    <t>Delhi-NW DC</t>
  </si>
  <si>
    <t>DENA BANK</t>
  </si>
  <si>
    <t>77 Infosystems Pvt Ltd</t>
  </si>
  <si>
    <t>Advent Infomax Private Ltd</t>
  </si>
  <si>
    <t>Amar Constructions</t>
  </si>
  <si>
    <t>APEX Services</t>
  </si>
  <si>
    <t>AS International</t>
  </si>
  <si>
    <t>ATISHAY INFOTECH PVT. LTD.</t>
  </si>
  <si>
    <t>AVVAS INFOTECH PVT  LTD</t>
  </si>
  <si>
    <t>BNR UDYOG LIMITED</t>
  </si>
  <si>
    <t xml:space="preserve">Business Information Processing Services </t>
  </si>
  <si>
    <t>DEVASHISH SECURITIES PVT. LTD.</t>
  </si>
  <si>
    <t>Eagle Software India Pvt. Ltd</t>
  </si>
  <si>
    <t xml:space="preserve">Gujarat Infotech Ltd. </t>
  </si>
  <si>
    <t>India Computer Technology</t>
  </si>
  <si>
    <t>JNET Technologies Pvt.Ltd</t>
  </si>
  <si>
    <t>K W Consulting P Ltd</t>
  </si>
  <si>
    <t>M/s Gold Square Builders &amp; Promoters Pvt. Ltd.</t>
  </si>
  <si>
    <t>M/S STAR DATA CENTRE</t>
  </si>
  <si>
    <t>Make India Smart Private Limited</t>
  </si>
  <si>
    <t>MARS Telecom Systems Pvt Ltd</t>
  </si>
  <si>
    <t>MKS Enterprises</t>
  </si>
  <si>
    <t>Multiwave Innovation</t>
  </si>
  <si>
    <t>Narayana Electricals Solution Pvt Ltd</t>
  </si>
  <si>
    <t>Netlink software Pvt Ltd</t>
  </si>
  <si>
    <t>Nielsen  India  Private Limited</t>
  </si>
  <si>
    <t>Offshoot Agency Pvt. Ltd.</t>
  </si>
  <si>
    <t>Om Softwares</t>
  </si>
  <si>
    <t>Ortem Securities Limited</t>
  </si>
  <si>
    <t>Prodigy Systems and Services Private Limited</t>
  </si>
  <si>
    <t>Ricoh India Limited</t>
  </si>
  <si>
    <t>Sixth Dimension Project Solutions Ltd</t>
  </si>
  <si>
    <t>Soc for Advancement of Environ Science</t>
  </si>
  <si>
    <t>SoftAge Information Technology Limited</t>
  </si>
  <si>
    <t>Super Printers</t>
  </si>
  <si>
    <t>TechSmart India Pvt Ltd</t>
  </si>
  <si>
    <t>The NSIC ltd</t>
  </si>
  <si>
    <t>Transline Technologies P Ltd</t>
  </si>
  <si>
    <t>Utility Forms Pvt Ltd</t>
  </si>
  <si>
    <t>WEBEL</t>
  </si>
  <si>
    <t>Wipro Ltd</t>
  </si>
  <si>
    <t>Yash Ornaments Pvt. Ltd</t>
  </si>
  <si>
    <t>Department of Information Technology Govt of Jhark</t>
  </si>
  <si>
    <t xml:space="preserve"> </t>
  </si>
  <si>
    <t>Dept of ITC Govt of Rajasthan</t>
  </si>
  <si>
    <t>Academy of Management Studies</t>
  </si>
  <si>
    <t xml:space="preserve">Alankit Finsec Ltd </t>
  </si>
  <si>
    <t>COMTECH INSTITUTE OFTECHNOLOGY</t>
  </si>
  <si>
    <t>M/s Sanish Choudhary</t>
  </si>
  <si>
    <t>Radiant Info Systems Ltd</t>
  </si>
  <si>
    <t>SAR Technology</t>
  </si>
  <si>
    <t>UMC Technologies Pvt. Ltd</t>
  </si>
  <si>
    <t>FCR Govt of Haryana</t>
  </si>
  <si>
    <t>4G INFORMATICS</t>
  </si>
  <si>
    <t>FCS Govt of Punjab</t>
  </si>
  <si>
    <t>CSS TECHNERGY LIMITED</t>
  </si>
  <si>
    <t>District Sukhmani Society Amritsar Punjab</t>
  </si>
  <si>
    <t>District Sukhmani Society Barnala Punjab</t>
  </si>
  <si>
    <t>District Sukhmani Society Bathinda Punjab</t>
  </si>
  <si>
    <t>District Sukhmani Society Fatehgarh Sahib Punjab</t>
  </si>
  <si>
    <t>District Sukhmani Society Fazilka Punjab</t>
  </si>
  <si>
    <t>District Sukhmani Society Ferozepur Punjab</t>
  </si>
  <si>
    <t>District Sukhmani Society For Citizen Services Man</t>
  </si>
  <si>
    <t>District Sukhmani Society For Citizen Services Naw</t>
  </si>
  <si>
    <t>District Sukhmani Society For Citizen Services SAS</t>
  </si>
  <si>
    <t>District Sukhmani Society Pathankot Punjab</t>
  </si>
  <si>
    <t>District Sukhmani Society Patiala Punjab</t>
  </si>
  <si>
    <t>District Sukhmani Society Rupnagar Punjab</t>
  </si>
  <si>
    <t>District Sukhmani Society Sangrur Punjab</t>
  </si>
  <si>
    <t>District Sukhmani Society Sri Muktsar Sahib Punjab</t>
  </si>
  <si>
    <t>District Sukhmani Society Tarn Taran Punjab</t>
  </si>
  <si>
    <t>District Sukhmani Society, Jalandhar, Punjab</t>
  </si>
  <si>
    <t>District Sukhmani Society, Ludhiana, Punjab</t>
  </si>
  <si>
    <t>District Sukhmani Society, Moga, Punjab</t>
  </si>
  <si>
    <t>Diwakar Commercials Pvt Ltd</t>
  </si>
  <si>
    <t>eCentric solutions pvt ltd</t>
  </si>
  <si>
    <t>Sukhmani Society For Citizen Services Gurdaspur Pu</t>
  </si>
  <si>
    <t>Sukhmani Society For Citizen Services, Kapurthala,</t>
  </si>
  <si>
    <t>Sukhmani Society For Citizens Services Faridkot Pu</t>
  </si>
  <si>
    <t>Suwidha Society Hoshiarpur Punjab</t>
  </si>
  <si>
    <t>Govt of Andhra Pradesh</t>
  </si>
  <si>
    <t>Gouthami Educational Society</t>
  </si>
  <si>
    <t>GrapeSoft</t>
  </si>
  <si>
    <t>INFRONICS SYSTEMS LTD</t>
  </si>
  <si>
    <t>Madras Security Printers Ltd</t>
  </si>
  <si>
    <t>SREEVEN INFOCOM LIMITED</t>
  </si>
  <si>
    <t>Govt of Goa</t>
  </si>
  <si>
    <t>Govt of Gujarat</t>
  </si>
  <si>
    <t>GSS Infotech Ltd</t>
  </si>
  <si>
    <t>Govt of Himachal Pradesh</t>
  </si>
  <si>
    <t>i-Grandee SoftwareTechnologies</t>
  </si>
  <si>
    <t xml:space="preserve">Govt of Karnataka </t>
  </si>
  <si>
    <t>COMAT TECHNOLOGIES P LTD</t>
  </si>
  <si>
    <t>EDCS GOK</t>
  </si>
  <si>
    <t>Ninestars Information Technologies Ltd</t>
  </si>
  <si>
    <t>Origin ITFS Pvt Ltd</t>
  </si>
  <si>
    <t>Govt of Kerala</t>
  </si>
  <si>
    <t>Akshaya</t>
  </si>
  <si>
    <t>Keltron</t>
  </si>
  <si>
    <t>Govt of Madhya Pradesh</t>
  </si>
  <si>
    <t>Govt of Maharashtra</t>
  </si>
  <si>
    <t>Bharat Technical Solutions Private Limited</t>
  </si>
  <si>
    <t>Eagle press pvt ltd</t>
  </si>
  <si>
    <t>M/S King Computer System pvt Ltd</t>
  </si>
  <si>
    <t>M/s. Vidya Online  Pune</t>
  </si>
  <si>
    <t>Rudranee Infotech Ltd</t>
  </si>
  <si>
    <t>SETU MAHARASHTRA</t>
  </si>
  <si>
    <t>SHREERAM PRINTING PRESS</t>
  </si>
  <si>
    <t>SILVER JUBILEE MOTORS LTD.</t>
  </si>
  <si>
    <t>STRATEGIC OUTSOURCING SERVICE</t>
  </si>
  <si>
    <t>Vidarbha Infotech Pvt Ltd</t>
  </si>
  <si>
    <t>glodyne technoserve</t>
  </si>
  <si>
    <t>Govt of Sikkim - Dept of Econo</t>
  </si>
  <si>
    <t>Department of Economics Statistics  Monitoring and</t>
  </si>
  <si>
    <t>IDBI Bank ltd</t>
  </si>
  <si>
    <t>Pioneer E-lab ltd</t>
  </si>
  <si>
    <t>UTI TECHNOLOGY SERVICES LIMITE</t>
  </si>
  <si>
    <t>Indiapost</t>
  </si>
  <si>
    <t>Delhi Integrated MMTS Ltd</t>
  </si>
  <si>
    <t>Information Technology &amp; Communication Department</t>
  </si>
  <si>
    <t>Directorate of ESD</t>
  </si>
  <si>
    <t xml:space="preserve">GDC Advertising Pvt. Limited </t>
  </si>
  <si>
    <t>JYOTHI COMPUTER SERVICES</t>
  </si>
  <si>
    <t>Jharkhand</t>
  </si>
  <si>
    <t>Mission Convergence - GNCT Del</t>
  </si>
  <si>
    <t>NSDL e-Governance Infrastructure Limited</t>
  </si>
  <si>
    <t>Abhipra Capital Ltd</t>
  </si>
  <si>
    <t>COMTECHINFO SOLUTIONS PVT.LTD</t>
  </si>
  <si>
    <t>INTEGRATED REGISTRY SERVICES LTD</t>
  </si>
  <si>
    <t>N.K. Sharma Enterprises Ltd.</t>
  </si>
  <si>
    <t>Ojus G Enterprises</t>
  </si>
  <si>
    <t>PROWIZ MANSYTEMS PVT LTD</t>
  </si>
  <si>
    <t>RELIGARE SECURITIES LTD</t>
  </si>
  <si>
    <t>Satyanarayana Raju Company Pvt ltd</t>
  </si>
  <si>
    <t>Oriental Bank of Commerce</t>
  </si>
  <si>
    <t>Euro Finmart Ltd</t>
  </si>
  <si>
    <t>Principal Revenue Commissioner, Dept of Revenue, G</t>
  </si>
  <si>
    <t>LYRA  CONSULTANCY SERVICE</t>
  </si>
  <si>
    <t>Project Coordinator UID Project Madhya Pradesh</t>
  </si>
  <si>
    <t>Orion Security Solutions Private Ltd</t>
  </si>
  <si>
    <t>Punjab and Sind Bank</t>
  </si>
  <si>
    <t>Punjab National Bank</t>
  </si>
  <si>
    <t>RDD Govt of Tripura</t>
  </si>
  <si>
    <t>Rural Development Dept, Govt. of Bihar</t>
  </si>
  <si>
    <t>Computer LAB</t>
  </si>
  <si>
    <t>M2C Private Solution</t>
  </si>
  <si>
    <t>Urmila Info solution</t>
  </si>
  <si>
    <t>State Bank of Bikaner &amp; Jaipur</t>
  </si>
  <si>
    <t>State Bank of India</t>
  </si>
  <si>
    <t>4G IDENTITY SOLUTIONS</t>
  </si>
  <si>
    <t>State Bank of Travancore</t>
  </si>
  <si>
    <t>Union Bank</t>
  </si>
  <si>
    <t>UT of Puducherry</t>
  </si>
  <si>
    <t>Daman &amp; Diu</t>
  </si>
  <si>
    <t xml:space="preserve">State Bank of Patiala </t>
  </si>
  <si>
    <t xml:space="preserve">Govt. of Tripura </t>
  </si>
  <si>
    <t xml:space="preserve">Civil Supply - A &amp; N Island </t>
  </si>
  <si>
    <t>IGNOU</t>
  </si>
  <si>
    <t>central DC</t>
  </si>
  <si>
    <t>Sl.No.</t>
  </si>
  <si>
    <t>Registrar Code</t>
  </si>
  <si>
    <t xml:space="preserve">Registrar Name </t>
  </si>
  <si>
    <t>Aadhaar  Phase-I</t>
  </si>
  <si>
    <t>Rs 50</t>
  </si>
  <si>
    <t xml:space="preserve"> Aadhaar Phase-II</t>
  </si>
  <si>
    <t>Rs 40</t>
  </si>
  <si>
    <t>Total</t>
  </si>
  <si>
    <t xml:space="preserve">After deds Amt. Payable to Registrar </t>
  </si>
  <si>
    <t>000</t>
  </si>
  <si>
    <t>102</t>
  </si>
  <si>
    <t>103</t>
  </si>
  <si>
    <t>State Bank of Patiala</t>
  </si>
  <si>
    <t>Tripura</t>
  </si>
  <si>
    <t>Telengana</t>
  </si>
  <si>
    <t>A&amp;N Island</t>
  </si>
  <si>
    <t>Central DC</t>
  </si>
  <si>
    <t xml:space="preserve">Total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</si>
</sst>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1" xfId="0" applyNumberFormat="1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indent="1"/>
    </xf>
    <xf numFmtId="0" fontId="4" fillId="2" borderId="1" xfId="0" applyNumberFormat="1" applyFont="1" applyFill="1" applyBorder="1"/>
    <xf numFmtId="0" fontId="4" fillId="2" borderId="1" xfId="0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7" fillId="0" borderId="1" xfId="0" applyNumberFormat="1" applyFont="1" applyBorder="1"/>
    <xf numFmtId="0" fontId="3" fillId="0" borderId="1" xfId="0" applyFont="1" applyBorder="1" applyAlignment="1">
      <alignment horizontal="left" indent="1"/>
    </xf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NumberFormat="1" applyFont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3"/>
  <sheetViews>
    <sheetView topLeftCell="A310" workbookViewId="0">
      <selection activeCell="N327" sqref="N327:N350"/>
    </sheetView>
  </sheetViews>
  <sheetFormatPr defaultRowHeight="11.25"/>
  <cols>
    <col min="1" max="16384" width="9.140625" style="11"/>
  </cols>
  <sheetData>
    <row r="1" spans="1:19" ht="148.5" customHeight="1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8" t="s">
        <v>18</v>
      </c>
    </row>
    <row r="2" spans="1:19">
      <c r="A2" s="12">
        <v>1</v>
      </c>
      <c r="B2" s="13" t="s">
        <v>19</v>
      </c>
      <c r="C2" s="14" t="s">
        <v>20</v>
      </c>
      <c r="D2" s="15">
        <v>0</v>
      </c>
      <c r="E2" s="12">
        <f>D2*50</f>
        <v>0</v>
      </c>
      <c r="F2" s="15">
        <v>103667</v>
      </c>
      <c r="G2" s="12">
        <f>F2*40</f>
        <v>4146680</v>
      </c>
      <c r="H2" s="12">
        <f>E2+G2</f>
        <v>4146680</v>
      </c>
      <c r="I2" s="12">
        <v>0</v>
      </c>
      <c r="J2" s="12">
        <f>H2-I2</f>
        <v>4146680</v>
      </c>
      <c r="K2" s="12">
        <v>0</v>
      </c>
      <c r="L2" s="12">
        <v>0</v>
      </c>
      <c r="M2" s="16">
        <f>SUM(H2:H14)</f>
        <v>28745040</v>
      </c>
      <c r="N2" s="17">
        <v>0</v>
      </c>
      <c r="O2" s="17">
        <f>M2</f>
        <v>28745040</v>
      </c>
      <c r="P2" s="17">
        <v>0</v>
      </c>
      <c r="Q2" s="17">
        <v>0</v>
      </c>
      <c r="R2" s="18">
        <v>0</v>
      </c>
      <c r="S2" s="18">
        <v>0</v>
      </c>
    </row>
    <row r="3" spans="1:19">
      <c r="A3" s="12"/>
      <c r="B3" s="12"/>
      <c r="C3" s="14" t="s">
        <v>21</v>
      </c>
      <c r="D3" s="15">
        <v>0</v>
      </c>
      <c r="E3" s="12">
        <f t="shared" ref="E3:E66" si="0">D3*50</f>
        <v>0</v>
      </c>
      <c r="F3" s="15">
        <v>142792</v>
      </c>
      <c r="G3" s="12">
        <f t="shared" ref="G3:G66" si="1">F3*40</f>
        <v>5711680</v>
      </c>
      <c r="H3" s="12">
        <f t="shared" ref="H3:H66" si="2">E3+G3</f>
        <v>5711680</v>
      </c>
      <c r="I3" s="12">
        <v>0</v>
      </c>
      <c r="J3" s="12">
        <f t="shared" ref="J3:J19" si="3">H3-I3</f>
        <v>5711680</v>
      </c>
      <c r="K3" s="12">
        <v>0</v>
      </c>
      <c r="L3" s="12">
        <v>0</v>
      </c>
      <c r="M3" s="16"/>
      <c r="N3" s="19"/>
      <c r="O3" s="19"/>
      <c r="P3" s="19"/>
      <c r="Q3" s="19"/>
      <c r="R3" s="20"/>
      <c r="S3" s="20"/>
    </row>
    <row r="4" spans="1:19">
      <c r="A4" s="12"/>
      <c r="B4" s="12"/>
      <c r="C4" s="14" t="s">
        <v>22</v>
      </c>
      <c r="D4" s="15">
        <v>0</v>
      </c>
      <c r="E4" s="12">
        <f t="shared" si="0"/>
        <v>0</v>
      </c>
      <c r="F4" s="15">
        <v>108235</v>
      </c>
      <c r="G4" s="12">
        <f t="shared" si="1"/>
        <v>4329400</v>
      </c>
      <c r="H4" s="12">
        <f t="shared" si="2"/>
        <v>4329400</v>
      </c>
      <c r="I4" s="12">
        <v>0</v>
      </c>
      <c r="J4" s="12">
        <f t="shared" si="3"/>
        <v>4329400</v>
      </c>
      <c r="K4" s="12">
        <v>0</v>
      </c>
      <c r="L4" s="12">
        <v>0</v>
      </c>
      <c r="M4" s="16"/>
      <c r="N4" s="19"/>
      <c r="O4" s="19"/>
      <c r="P4" s="19"/>
      <c r="Q4" s="19"/>
      <c r="R4" s="20"/>
      <c r="S4" s="20"/>
    </row>
    <row r="5" spans="1:19">
      <c r="A5" s="12"/>
      <c r="B5" s="12"/>
      <c r="C5" s="14" t="s">
        <v>23</v>
      </c>
      <c r="D5" s="15">
        <v>0</v>
      </c>
      <c r="E5" s="12">
        <f t="shared" si="0"/>
        <v>0</v>
      </c>
      <c r="F5" s="15">
        <v>58996</v>
      </c>
      <c r="G5" s="12">
        <f t="shared" si="1"/>
        <v>2359840</v>
      </c>
      <c r="H5" s="12">
        <f t="shared" si="2"/>
        <v>2359840</v>
      </c>
      <c r="I5" s="12">
        <v>0</v>
      </c>
      <c r="J5" s="12">
        <f t="shared" si="3"/>
        <v>2359840</v>
      </c>
      <c r="K5" s="12">
        <v>0</v>
      </c>
      <c r="L5" s="12">
        <v>0</v>
      </c>
      <c r="M5" s="16"/>
      <c r="N5" s="19"/>
      <c r="O5" s="19"/>
      <c r="P5" s="19"/>
      <c r="Q5" s="19"/>
      <c r="R5" s="20"/>
      <c r="S5" s="20"/>
    </row>
    <row r="6" spans="1:19">
      <c r="A6" s="12"/>
      <c r="B6" s="12"/>
      <c r="C6" s="14" t="s">
        <v>24</v>
      </c>
      <c r="D6" s="15">
        <v>0</v>
      </c>
      <c r="E6" s="12">
        <f t="shared" si="0"/>
        <v>0</v>
      </c>
      <c r="F6" s="15">
        <v>124966</v>
      </c>
      <c r="G6" s="12">
        <f t="shared" si="1"/>
        <v>4998640</v>
      </c>
      <c r="H6" s="12">
        <f t="shared" si="2"/>
        <v>4998640</v>
      </c>
      <c r="I6" s="12">
        <v>0</v>
      </c>
      <c r="J6" s="12">
        <f t="shared" si="3"/>
        <v>4998640</v>
      </c>
      <c r="K6" s="12">
        <v>0</v>
      </c>
      <c r="L6" s="12">
        <v>0</v>
      </c>
      <c r="M6" s="16"/>
      <c r="N6" s="19"/>
      <c r="O6" s="19"/>
      <c r="P6" s="19"/>
      <c r="Q6" s="19"/>
      <c r="R6" s="20"/>
      <c r="S6" s="20"/>
    </row>
    <row r="7" spans="1:19">
      <c r="A7" s="12"/>
      <c r="B7" s="12"/>
      <c r="C7" s="14" t="s">
        <v>25</v>
      </c>
      <c r="D7" s="15">
        <v>0</v>
      </c>
      <c r="E7" s="12">
        <f t="shared" si="0"/>
        <v>0</v>
      </c>
      <c r="F7" s="15">
        <v>5034</v>
      </c>
      <c r="G7" s="12">
        <f t="shared" si="1"/>
        <v>201360</v>
      </c>
      <c r="H7" s="12">
        <f t="shared" si="2"/>
        <v>201360</v>
      </c>
      <c r="I7" s="12">
        <v>0</v>
      </c>
      <c r="J7" s="12">
        <f t="shared" si="3"/>
        <v>201360</v>
      </c>
      <c r="K7" s="12">
        <v>0</v>
      </c>
      <c r="L7" s="12">
        <v>0</v>
      </c>
      <c r="M7" s="16"/>
      <c r="N7" s="19"/>
      <c r="O7" s="19"/>
      <c r="P7" s="19"/>
      <c r="Q7" s="19"/>
      <c r="R7" s="20"/>
      <c r="S7" s="20"/>
    </row>
    <row r="8" spans="1:19">
      <c r="A8" s="12"/>
      <c r="B8" s="12"/>
      <c r="C8" s="14" t="s">
        <v>26</v>
      </c>
      <c r="D8" s="15">
        <v>0</v>
      </c>
      <c r="E8" s="12">
        <f t="shared" si="0"/>
        <v>0</v>
      </c>
      <c r="F8" s="15">
        <v>3288</v>
      </c>
      <c r="G8" s="12">
        <f t="shared" si="1"/>
        <v>131520</v>
      </c>
      <c r="H8" s="12">
        <f t="shared" si="2"/>
        <v>131520</v>
      </c>
      <c r="I8" s="12">
        <v>0</v>
      </c>
      <c r="J8" s="12">
        <f t="shared" si="3"/>
        <v>131520</v>
      </c>
      <c r="K8" s="12">
        <v>0</v>
      </c>
      <c r="L8" s="12">
        <v>0</v>
      </c>
      <c r="M8" s="16"/>
      <c r="N8" s="19"/>
      <c r="O8" s="19"/>
      <c r="P8" s="19"/>
      <c r="Q8" s="19"/>
      <c r="R8" s="20"/>
      <c r="S8" s="20"/>
    </row>
    <row r="9" spans="1:19">
      <c r="A9" s="12"/>
      <c r="B9" s="12"/>
      <c r="C9" s="14" t="s">
        <v>27</v>
      </c>
      <c r="D9" s="15">
        <v>0</v>
      </c>
      <c r="E9" s="12">
        <f t="shared" si="0"/>
        <v>0</v>
      </c>
      <c r="F9" s="15">
        <v>19856</v>
      </c>
      <c r="G9" s="12">
        <f t="shared" si="1"/>
        <v>794240</v>
      </c>
      <c r="H9" s="12">
        <f t="shared" si="2"/>
        <v>794240</v>
      </c>
      <c r="I9" s="12">
        <v>0</v>
      </c>
      <c r="J9" s="12">
        <f t="shared" si="3"/>
        <v>794240</v>
      </c>
      <c r="K9" s="12">
        <v>0</v>
      </c>
      <c r="L9" s="12">
        <v>0</v>
      </c>
      <c r="M9" s="16"/>
      <c r="N9" s="19"/>
      <c r="O9" s="19"/>
      <c r="P9" s="19"/>
      <c r="Q9" s="19"/>
      <c r="R9" s="20"/>
      <c r="S9" s="20"/>
    </row>
    <row r="10" spans="1:19">
      <c r="A10" s="12"/>
      <c r="B10" s="12"/>
      <c r="C10" s="14" t="s">
        <v>28</v>
      </c>
      <c r="D10" s="15">
        <v>0</v>
      </c>
      <c r="E10" s="12">
        <f t="shared" si="0"/>
        <v>0</v>
      </c>
      <c r="F10" s="15">
        <v>48401</v>
      </c>
      <c r="G10" s="12">
        <f t="shared" si="1"/>
        <v>1936040</v>
      </c>
      <c r="H10" s="12">
        <f t="shared" si="2"/>
        <v>1936040</v>
      </c>
      <c r="I10" s="12">
        <v>0</v>
      </c>
      <c r="J10" s="12">
        <f t="shared" si="3"/>
        <v>1936040</v>
      </c>
      <c r="K10" s="12">
        <v>0</v>
      </c>
      <c r="L10" s="12">
        <v>0</v>
      </c>
      <c r="M10" s="16"/>
      <c r="N10" s="19"/>
      <c r="O10" s="19"/>
      <c r="P10" s="19"/>
      <c r="Q10" s="19"/>
      <c r="R10" s="20"/>
      <c r="S10" s="20"/>
    </row>
    <row r="11" spans="1:19">
      <c r="A11" s="12"/>
      <c r="B11" s="12"/>
      <c r="C11" s="14" t="s">
        <v>29</v>
      </c>
      <c r="D11" s="15">
        <v>0</v>
      </c>
      <c r="E11" s="12">
        <f t="shared" si="0"/>
        <v>0</v>
      </c>
      <c r="F11" s="15">
        <v>36530</v>
      </c>
      <c r="G11" s="12">
        <f t="shared" si="1"/>
        <v>1461200</v>
      </c>
      <c r="H11" s="12">
        <f t="shared" si="2"/>
        <v>1461200</v>
      </c>
      <c r="I11" s="12">
        <v>0</v>
      </c>
      <c r="J11" s="12">
        <f t="shared" si="3"/>
        <v>1461200</v>
      </c>
      <c r="K11" s="12">
        <v>0</v>
      </c>
      <c r="L11" s="12">
        <v>0</v>
      </c>
      <c r="M11" s="16"/>
      <c r="N11" s="19"/>
      <c r="O11" s="19"/>
      <c r="P11" s="19"/>
      <c r="Q11" s="19"/>
      <c r="R11" s="20"/>
      <c r="S11" s="20"/>
    </row>
    <row r="12" spans="1:19">
      <c r="A12" s="12"/>
      <c r="B12" s="12"/>
      <c r="C12" s="14" t="s">
        <v>30</v>
      </c>
      <c r="D12" s="15">
        <v>0</v>
      </c>
      <c r="E12" s="12">
        <f t="shared" si="0"/>
        <v>0</v>
      </c>
      <c r="F12" s="15">
        <v>73</v>
      </c>
      <c r="G12" s="12">
        <f t="shared" si="1"/>
        <v>2920</v>
      </c>
      <c r="H12" s="12">
        <f t="shared" si="2"/>
        <v>2920</v>
      </c>
      <c r="I12" s="12">
        <v>0</v>
      </c>
      <c r="J12" s="12">
        <f t="shared" si="3"/>
        <v>2920</v>
      </c>
      <c r="K12" s="12">
        <v>0</v>
      </c>
      <c r="L12" s="12">
        <v>0</v>
      </c>
      <c r="M12" s="16"/>
      <c r="N12" s="19"/>
      <c r="O12" s="19"/>
      <c r="P12" s="19"/>
      <c r="Q12" s="19"/>
      <c r="R12" s="20"/>
      <c r="S12" s="20"/>
    </row>
    <row r="13" spans="1:19">
      <c r="A13" s="12"/>
      <c r="B13" s="12"/>
      <c r="C13" s="14" t="s">
        <v>31</v>
      </c>
      <c r="D13" s="15">
        <v>0</v>
      </c>
      <c r="E13" s="12">
        <f t="shared" si="0"/>
        <v>0</v>
      </c>
      <c r="F13" s="15">
        <v>6740</v>
      </c>
      <c r="G13" s="12">
        <f t="shared" si="1"/>
        <v>269600</v>
      </c>
      <c r="H13" s="12">
        <f t="shared" si="2"/>
        <v>269600</v>
      </c>
      <c r="I13" s="12">
        <v>0</v>
      </c>
      <c r="J13" s="12">
        <f t="shared" si="3"/>
        <v>269600</v>
      </c>
      <c r="K13" s="12">
        <v>0</v>
      </c>
      <c r="L13" s="12">
        <v>0</v>
      </c>
      <c r="M13" s="16"/>
      <c r="N13" s="19"/>
      <c r="O13" s="19"/>
      <c r="P13" s="19"/>
      <c r="Q13" s="19"/>
      <c r="R13" s="20"/>
      <c r="S13" s="20"/>
    </row>
    <row r="14" spans="1:19">
      <c r="A14" s="12"/>
      <c r="B14" s="12"/>
      <c r="C14" s="14" t="s">
        <v>32</v>
      </c>
      <c r="D14" s="15">
        <v>0</v>
      </c>
      <c r="E14" s="12">
        <f t="shared" si="0"/>
        <v>0</v>
      </c>
      <c r="F14" s="15">
        <v>60048</v>
      </c>
      <c r="G14" s="12">
        <f t="shared" si="1"/>
        <v>2401920</v>
      </c>
      <c r="H14" s="12">
        <f t="shared" si="2"/>
        <v>2401920</v>
      </c>
      <c r="I14" s="12">
        <v>0</v>
      </c>
      <c r="J14" s="12">
        <f t="shared" si="3"/>
        <v>2401920</v>
      </c>
      <c r="K14" s="12">
        <v>0</v>
      </c>
      <c r="L14" s="12">
        <v>0</v>
      </c>
      <c r="M14" s="16"/>
      <c r="N14" s="21"/>
      <c r="O14" s="21"/>
      <c r="P14" s="21"/>
      <c r="Q14" s="21"/>
      <c r="R14" s="22"/>
      <c r="S14" s="22"/>
    </row>
    <row r="15" spans="1:19">
      <c r="A15" s="12">
        <v>2</v>
      </c>
      <c r="B15" s="13" t="s">
        <v>33</v>
      </c>
      <c r="C15" s="14" t="s">
        <v>34</v>
      </c>
      <c r="D15" s="15">
        <v>0</v>
      </c>
      <c r="E15" s="12">
        <f t="shared" si="0"/>
        <v>0</v>
      </c>
      <c r="F15" s="15">
        <v>1</v>
      </c>
      <c r="G15" s="12">
        <f t="shared" si="1"/>
        <v>40</v>
      </c>
      <c r="H15" s="12">
        <f t="shared" si="2"/>
        <v>40</v>
      </c>
      <c r="I15" s="12">
        <v>0</v>
      </c>
      <c r="J15" s="12">
        <f t="shared" si="3"/>
        <v>40</v>
      </c>
      <c r="K15" s="12">
        <v>0</v>
      </c>
      <c r="L15" s="12">
        <v>0</v>
      </c>
      <c r="M15" s="12">
        <v>40</v>
      </c>
      <c r="N15" s="12">
        <v>0</v>
      </c>
      <c r="O15" s="12">
        <f>M15</f>
        <v>40</v>
      </c>
      <c r="P15" s="12">
        <v>0</v>
      </c>
      <c r="Q15" s="12">
        <v>0</v>
      </c>
      <c r="R15" s="12">
        <v>0</v>
      </c>
      <c r="S15" s="12">
        <v>0</v>
      </c>
    </row>
    <row r="16" spans="1:19">
      <c r="A16" s="12">
        <v>3</v>
      </c>
      <c r="B16" s="13" t="s">
        <v>35</v>
      </c>
      <c r="C16" s="14" t="s">
        <v>36</v>
      </c>
      <c r="D16" s="15">
        <v>0</v>
      </c>
      <c r="E16" s="12">
        <f t="shared" si="0"/>
        <v>0</v>
      </c>
      <c r="F16" s="15">
        <v>3272</v>
      </c>
      <c r="G16" s="12">
        <f t="shared" si="1"/>
        <v>130880</v>
      </c>
      <c r="H16" s="12">
        <f t="shared" si="2"/>
        <v>130880</v>
      </c>
      <c r="I16" s="12">
        <v>0</v>
      </c>
      <c r="J16" s="12">
        <f t="shared" si="3"/>
        <v>130880</v>
      </c>
      <c r="K16" s="12">
        <v>0</v>
      </c>
      <c r="L16" s="12">
        <v>0</v>
      </c>
      <c r="M16" s="16">
        <f>SUM(H16:H17)</f>
        <v>130930</v>
      </c>
      <c r="N16" s="18">
        <v>0</v>
      </c>
      <c r="O16" s="18">
        <f>M16</f>
        <v>130930</v>
      </c>
      <c r="P16" s="18">
        <v>0</v>
      </c>
      <c r="Q16" s="18">
        <v>0</v>
      </c>
      <c r="R16" s="18">
        <v>0</v>
      </c>
      <c r="S16" s="18">
        <v>0</v>
      </c>
    </row>
    <row r="17" spans="1:19">
      <c r="A17" s="12"/>
      <c r="B17" s="12"/>
      <c r="C17" s="14" t="s">
        <v>37</v>
      </c>
      <c r="D17" s="15">
        <v>1</v>
      </c>
      <c r="E17" s="12">
        <f t="shared" si="0"/>
        <v>50</v>
      </c>
      <c r="F17" s="15">
        <v>0</v>
      </c>
      <c r="G17" s="12">
        <f t="shared" si="1"/>
        <v>0</v>
      </c>
      <c r="H17" s="12">
        <f t="shared" si="2"/>
        <v>50</v>
      </c>
      <c r="I17" s="12">
        <v>0</v>
      </c>
      <c r="J17" s="12">
        <f t="shared" si="3"/>
        <v>50</v>
      </c>
      <c r="K17" s="12">
        <v>0</v>
      </c>
      <c r="L17" s="12">
        <v>0</v>
      </c>
      <c r="M17" s="16"/>
      <c r="N17" s="22"/>
      <c r="O17" s="22"/>
      <c r="P17" s="22"/>
      <c r="Q17" s="22"/>
      <c r="R17" s="22"/>
      <c r="S17" s="22"/>
    </row>
    <row r="18" spans="1:19">
      <c r="A18" s="12">
        <v>4</v>
      </c>
      <c r="B18" s="13" t="s">
        <v>38</v>
      </c>
      <c r="C18" s="14" t="s">
        <v>39</v>
      </c>
      <c r="D18" s="15">
        <v>0</v>
      </c>
      <c r="E18" s="12">
        <f t="shared" si="0"/>
        <v>0</v>
      </c>
      <c r="F18" s="15">
        <v>14072</v>
      </c>
      <c r="G18" s="12">
        <f t="shared" si="1"/>
        <v>562880</v>
      </c>
      <c r="H18" s="12">
        <f t="shared" si="2"/>
        <v>562880</v>
      </c>
      <c r="I18" s="12">
        <v>0</v>
      </c>
      <c r="J18" s="12">
        <f t="shared" si="3"/>
        <v>562880</v>
      </c>
      <c r="K18" s="12">
        <v>0</v>
      </c>
      <c r="L18" s="12">
        <v>0</v>
      </c>
      <c r="M18" s="16">
        <f>SUM(H18:H35)-K20-K29</f>
        <v>37535200</v>
      </c>
      <c r="N18" s="18">
        <v>0</v>
      </c>
      <c r="O18" s="18">
        <f>M18</f>
        <v>37535200</v>
      </c>
      <c r="P18" s="18">
        <v>0</v>
      </c>
      <c r="Q18" s="18">
        <v>0</v>
      </c>
      <c r="R18" s="18">
        <f>SUM(L20+L29)</f>
        <v>-1478280</v>
      </c>
      <c r="S18" s="18">
        <f>R18</f>
        <v>-1478280</v>
      </c>
    </row>
    <row r="19" spans="1:19">
      <c r="A19" s="12"/>
      <c r="B19" s="12"/>
      <c r="C19" s="14" t="s">
        <v>40</v>
      </c>
      <c r="D19" s="15">
        <v>0</v>
      </c>
      <c r="E19" s="12">
        <f t="shared" si="0"/>
        <v>0</v>
      </c>
      <c r="F19" s="15">
        <v>922</v>
      </c>
      <c r="G19" s="12">
        <f t="shared" si="1"/>
        <v>36880</v>
      </c>
      <c r="H19" s="12">
        <f t="shared" si="2"/>
        <v>36880</v>
      </c>
      <c r="I19" s="12">
        <v>0</v>
      </c>
      <c r="J19" s="12">
        <f t="shared" si="3"/>
        <v>36880</v>
      </c>
      <c r="K19" s="12">
        <v>0</v>
      </c>
      <c r="L19" s="12">
        <v>0</v>
      </c>
      <c r="M19" s="16"/>
      <c r="N19" s="20"/>
      <c r="O19" s="20"/>
      <c r="P19" s="20"/>
      <c r="Q19" s="20"/>
      <c r="R19" s="20"/>
      <c r="S19" s="20"/>
    </row>
    <row r="20" spans="1:19">
      <c r="A20" s="12"/>
      <c r="B20" s="12"/>
      <c r="C20" s="14" t="s">
        <v>41</v>
      </c>
      <c r="D20" s="15">
        <v>0</v>
      </c>
      <c r="E20" s="12">
        <f t="shared" si="0"/>
        <v>0</v>
      </c>
      <c r="F20" s="15">
        <v>119</v>
      </c>
      <c r="G20" s="12">
        <f t="shared" si="1"/>
        <v>4760</v>
      </c>
      <c r="H20" s="12">
        <f t="shared" si="2"/>
        <v>4760</v>
      </c>
      <c r="I20" s="12">
        <v>647440</v>
      </c>
      <c r="J20" s="12">
        <v>0</v>
      </c>
      <c r="K20" s="12">
        <v>4760</v>
      </c>
      <c r="L20" s="12">
        <f>K20-I20</f>
        <v>-642680</v>
      </c>
      <c r="M20" s="16"/>
      <c r="N20" s="20"/>
      <c r="O20" s="20"/>
      <c r="P20" s="20"/>
      <c r="Q20" s="20"/>
      <c r="R20" s="20"/>
      <c r="S20" s="20"/>
    </row>
    <row r="21" spans="1:19">
      <c r="A21" s="12"/>
      <c r="B21" s="12"/>
      <c r="C21" s="14" t="s">
        <v>42</v>
      </c>
      <c r="D21" s="15">
        <v>0</v>
      </c>
      <c r="E21" s="12">
        <f t="shared" si="0"/>
        <v>0</v>
      </c>
      <c r="F21" s="15">
        <v>1286</v>
      </c>
      <c r="G21" s="12">
        <f t="shared" si="1"/>
        <v>51440</v>
      </c>
      <c r="H21" s="12">
        <f t="shared" si="2"/>
        <v>51440</v>
      </c>
      <c r="I21" s="12">
        <v>0</v>
      </c>
      <c r="J21" s="12">
        <f>H21-I21</f>
        <v>51440</v>
      </c>
      <c r="K21" s="12">
        <v>0</v>
      </c>
      <c r="L21" s="12">
        <v>0</v>
      </c>
      <c r="M21" s="16"/>
      <c r="N21" s="20"/>
      <c r="O21" s="20"/>
      <c r="P21" s="20"/>
      <c r="Q21" s="20"/>
      <c r="R21" s="20"/>
      <c r="S21" s="20"/>
    </row>
    <row r="22" spans="1:19">
      <c r="A22" s="12"/>
      <c r="B22" s="12"/>
      <c r="C22" s="14" t="s">
        <v>43</v>
      </c>
      <c r="D22" s="15">
        <v>0</v>
      </c>
      <c r="E22" s="12">
        <f t="shared" si="0"/>
        <v>0</v>
      </c>
      <c r="F22" s="15">
        <v>61263</v>
      </c>
      <c r="G22" s="12">
        <f t="shared" si="1"/>
        <v>2450520</v>
      </c>
      <c r="H22" s="12">
        <f t="shared" si="2"/>
        <v>2450520</v>
      </c>
      <c r="I22" s="12">
        <v>0</v>
      </c>
      <c r="J22" s="12">
        <f t="shared" ref="J22:J28" si="4">H22-I22</f>
        <v>2450520</v>
      </c>
      <c r="K22" s="12">
        <v>0</v>
      </c>
      <c r="L22" s="12">
        <v>0</v>
      </c>
      <c r="M22" s="16"/>
      <c r="N22" s="20"/>
      <c r="O22" s="20"/>
      <c r="P22" s="20"/>
      <c r="Q22" s="20"/>
      <c r="R22" s="20"/>
      <c r="S22" s="20"/>
    </row>
    <row r="23" spans="1:19">
      <c r="A23" s="12"/>
      <c r="B23" s="12"/>
      <c r="C23" s="14" t="s">
        <v>22</v>
      </c>
      <c r="D23" s="15">
        <v>0</v>
      </c>
      <c r="E23" s="12">
        <f t="shared" si="0"/>
        <v>0</v>
      </c>
      <c r="F23" s="15">
        <v>133</v>
      </c>
      <c r="G23" s="12">
        <f t="shared" si="1"/>
        <v>5320</v>
      </c>
      <c r="H23" s="12">
        <f t="shared" si="2"/>
        <v>5320</v>
      </c>
      <c r="I23" s="12">
        <v>0</v>
      </c>
      <c r="J23" s="12">
        <f t="shared" si="4"/>
        <v>5320</v>
      </c>
      <c r="K23" s="12">
        <v>0</v>
      </c>
      <c r="L23" s="12">
        <v>0</v>
      </c>
      <c r="M23" s="16"/>
      <c r="N23" s="20"/>
      <c r="O23" s="20"/>
      <c r="P23" s="20"/>
      <c r="Q23" s="20"/>
      <c r="R23" s="20"/>
      <c r="S23" s="20"/>
    </row>
    <row r="24" spans="1:19">
      <c r="A24" s="12"/>
      <c r="B24" s="12"/>
      <c r="C24" s="14" t="s">
        <v>44</v>
      </c>
      <c r="D24" s="15">
        <v>0</v>
      </c>
      <c r="E24" s="12">
        <f t="shared" si="0"/>
        <v>0</v>
      </c>
      <c r="F24" s="15">
        <v>16732</v>
      </c>
      <c r="G24" s="12">
        <f t="shared" si="1"/>
        <v>669280</v>
      </c>
      <c r="H24" s="12">
        <f t="shared" si="2"/>
        <v>669280</v>
      </c>
      <c r="I24" s="12">
        <v>0</v>
      </c>
      <c r="J24" s="12">
        <f t="shared" si="4"/>
        <v>669280</v>
      </c>
      <c r="K24" s="12">
        <v>0</v>
      </c>
      <c r="L24" s="12">
        <v>0</v>
      </c>
      <c r="M24" s="16"/>
      <c r="N24" s="20"/>
      <c r="O24" s="20"/>
      <c r="P24" s="20"/>
      <c r="Q24" s="20"/>
      <c r="R24" s="20"/>
      <c r="S24" s="20"/>
    </row>
    <row r="25" spans="1:19">
      <c r="A25" s="12"/>
      <c r="B25" s="12"/>
      <c r="C25" s="14" t="s">
        <v>45</v>
      </c>
      <c r="D25" s="15">
        <v>0</v>
      </c>
      <c r="E25" s="12">
        <f t="shared" si="0"/>
        <v>0</v>
      </c>
      <c r="F25" s="15">
        <v>102</v>
      </c>
      <c r="G25" s="12">
        <f t="shared" si="1"/>
        <v>4080</v>
      </c>
      <c r="H25" s="12">
        <f t="shared" si="2"/>
        <v>4080</v>
      </c>
      <c r="I25" s="12">
        <v>0</v>
      </c>
      <c r="J25" s="12">
        <f t="shared" si="4"/>
        <v>4080</v>
      </c>
      <c r="K25" s="12">
        <v>0</v>
      </c>
      <c r="L25" s="12">
        <v>0</v>
      </c>
      <c r="M25" s="16"/>
      <c r="N25" s="20"/>
      <c r="O25" s="20"/>
      <c r="P25" s="20"/>
      <c r="Q25" s="20"/>
      <c r="R25" s="20"/>
      <c r="S25" s="20"/>
    </row>
    <row r="26" spans="1:19">
      <c r="A26" s="12"/>
      <c r="B26" s="12"/>
      <c r="C26" s="14" t="s">
        <v>46</v>
      </c>
      <c r="D26" s="15">
        <v>0</v>
      </c>
      <c r="E26" s="12">
        <f t="shared" si="0"/>
        <v>0</v>
      </c>
      <c r="F26" s="15">
        <v>15280</v>
      </c>
      <c r="G26" s="12">
        <f t="shared" si="1"/>
        <v>611200</v>
      </c>
      <c r="H26" s="12">
        <f t="shared" si="2"/>
        <v>611200</v>
      </c>
      <c r="I26" s="12">
        <v>0</v>
      </c>
      <c r="J26" s="12">
        <f t="shared" si="4"/>
        <v>611200</v>
      </c>
      <c r="K26" s="12">
        <v>0</v>
      </c>
      <c r="L26" s="12">
        <v>0</v>
      </c>
      <c r="M26" s="16"/>
      <c r="N26" s="20"/>
      <c r="O26" s="20"/>
      <c r="P26" s="20"/>
      <c r="Q26" s="20"/>
      <c r="R26" s="20"/>
      <c r="S26" s="20"/>
    </row>
    <row r="27" spans="1:19">
      <c r="A27" s="12"/>
      <c r="B27" s="12"/>
      <c r="C27" s="14" t="s">
        <v>25</v>
      </c>
      <c r="D27" s="15">
        <v>0</v>
      </c>
      <c r="E27" s="12">
        <f t="shared" si="0"/>
        <v>0</v>
      </c>
      <c r="F27" s="15">
        <v>63258</v>
      </c>
      <c r="G27" s="12">
        <f t="shared" si="1"/>
        <v>2530320</v>
      </c>
      <c r="H27" s="12">
        <f t="shared" si="2"/>
        <v>2530320</v>
      </c>
      <c r="I27" s="12">
        <v>0</v>
      </c>
      <c r="J27" s="12">
        <f t="shared" si="4"/>
        <v>2530320</v>
      </c>
      <c r="K27" s="12">
        <v>0</v>
      </c>
      <c r="L27" s="12">
        <v>0</v>
      </c>
      <c r="M27" s="16"/>
      <c r="N27" s="20"/>
      <c r="O27" s="20"/>
      <c r="P27" s="20"/>
      <c r="Q27" s="20"/>
      <c r="R27" s="20"/>
      <c r="S27" s="20"/>
    </row>
    <row r="28" spans="1:19">
      <c r="A28" s="12"/>
      <c r="B28" s="12"/>
      <c r="C28" s="14" t="s">
        <v>47</v>
      </c>
      <c r="D28" s="15">
        <v>0</v>
      </c>
      <c r="E28" s="12">
        <f t="shared" si="0"/>
        <v>0</v>
      </c>
      <c r="F28" s="15">
        <v>74537</v>
      </c>
      <c r="G28" s="12">
        <f t="shared" si="1"/>
        <v>2981480</v>
      </c>
      <c r="H28" s="12">
        <f t="shared" si="2"/>
        <v>2981480</v>
      </c>
      <c r="I28" s="12">
        <v>0</v>
      </c>
      <c r="J28" s="12">
        <f t="shared" si="4"/>
        <v>2981480</v>
      </c>
      <c r="K28" s="12">
        <v>0</v>
      </c>
      <c r="L28" s="12">
        <v>0</v>
      </c>
      <c r="M28" s="16"/>
      <c r="N28" s="20"/>
      <c r="O28" s="20"/>
      <c r="P28" s="20"/>
      <c r="Q28" s="20"/>
      <c r="R28" s="20"/>
      <c r="S28" s="20"/>
    </row>
    <row r="29" spans="1:19">
      <c r="A29" s="12"/>
      <c r="B29" s="12"/>
      <c r="C29" s="14" t="s">
        <v>48</v>
      </c>
      <c r="D29" s="15">
        <v>0</v>
      </c>
      <c r="E29" s="12">
        <f t="shared" si="0"/>
        <v>0</v>
      </c>
      <c r="F29" s="15">
        <v>14</v>
      </c>
      <c r="G29" s="12">
        <f t="shared" si="1"/>
        <v>560</v>
      </c>
      <c r="H29" s="12">
        <f t="shared" si="2"/>
        <v>560</v>
      </c>
      <c r="I29" s="12">
        <v>836160</v>
      </c>
      <c r="J29" s="12">
        <v>0</v>
      </c>
      <c r="K29" s="12">
        <v>560</v>
      </c>
      <c r="L29" s="12">
        <f>K29-I29</f>
        <v>-835600</v>
      </c>
      <c r="M29" s="16"/>
      <c r="N29" s="20"/>
      <c r="O29" s="20"/>
      <c r="P29" s="20"/>
      <c r="Q29" s="20"/>
      <c r="R29" s="20"/>
      <c r="S29" s="20"/>
    </row>
    <row r="30" spans="1:19">
      <c r="A30" s="12"/>
      <c r="B30" s="12"/>
      <c r="C30" s="14" t="s">
        <v>49</v>
      </c>
      <c r="D30" s="15">
        <v>0</v>
      </c>
      <c r="E30" s="12">
        <f t="shared" si="0"/>
        <v>0</v>
      </c>
      <c r="F30" s="15">
        <v>11</v>
      </c>
      <c r="G30" s="12">
        <f t="shared" si="1"/>
        <v>440</v>
      </c>
      <c r="H30" s="12">
        <f t="shared" si="2"/>
        <v>440</v>
      </c>
      <c r="I30" s="12">
        <v>0</v>
      </c>
      <c r="J30" s="12">
        <f>H30-I30</f>
        <v>440</v>
      </c>
      <c r="K30" s="12">
        <v>0</v>
      </c>
      <c r="L30" s="12">
        <v>0</v>
      </c>
      <c r="M30" s="16"/>
      <c r="N30" s="20"/>
      <c r="O30" s="20"/>
      <c r="P30" s="20"/>
      <c r="Q30" s="20"/>
      <c r="R30" s="20"/>
      <c r="S30" s="20"/>
    </row>
    <row r="31" spans="1:19">
      <c r="A31" s="12"/>
      <c r="B31" s="12"/>
      <c r="C31" s="14" t="s">
        <v>50</v>
      </c>
      <c r="D31" s="15">
        <v>0</v>
      </c>
      <c r="E31" s="12">
        <f t="shared" si="0"/>
        <v>0</v>
      </c>
      <c r="F31" s="15">
        <v>4</v>
      </c>
      <c r="G31" s="12">
        <f t="shared" si="1"/>
        <v>160</v>
      </c>
      <c r="H31" s="12">
        <f t="shared" si="2"/>
        <v>160</v>
      </c>
      <c r="I31" s="12">
        <v>0</v>
      </c>
      <c r="J31" s="12">
        <f t="shared" ref="J31:J45" si="5">H31-I31</f>
        <v>160</v>
      </c>
      <c r="K31" s="12">
        <v>0</v>
      </c>
      <c r="L31" s="12">
        <v>0</v>
      </c>
      <c r="M31" s="16"/>
      <c r="N31" s="20"/>
      <c r="O31" s="20"/>
      <c r="P31" s="20"/>
      <c r="Q31" s="20"/>
      <c r="R31" s="20"/>
      <c r="S31" s="20"/>
    </row>
    <row r="32" spans="1:19">
      <c r="A32" s="12"/>
      <c r="B32" s="12"/>
      <c r="C32" s="14" t="s">
        <v>51</v>
      </c>
      <c r="D32" s="15">
        <v>0</v>
      </c>
      <c r="E32" s="12">
        <f t="shared" si="0"/>
        <v>0</v>
      </c>
      <c r="F32" s="15">
        <v>589657</v>
      </c>
      <c r="G32" s="12">
        <f t="shared" si="1"/>
        <v>23586280</v>
      </c>
      <c r="H32" s="12">
        <f t="shared" si="2"/>
        <v>23586280</v>
      </c>
      <c r="I32" s="12">
        <v>0</v>
      </c>
      <c r="J32" s="12">
        <f t="shared" si="5"/>
        <v>23586280</v>
      </c>
      <c r="K32" s="12">
        <v>0</v>
      </c>
      <c r="L32" s="12">
        <v>0</v>
      </c>
      <c r="M32" s="16"/>
      <c r="N32" s="20"/>
      <c r="O32" s="20"/>
      <c r="P32" s="20"/>
      <c r="Q32" s="20"/>
      <c r="R32" s="20"/>
      <c r="S32" s="20"/>
    </row>
    <row r="33" spans="1:19">
      <c r="A33" s="12"/>
      <c r="B33" s="12"/>
      <c r="C33" s="14" t="s">
        <v>52</v>
      </c>
      <c r="D33" s="15">
        <v>0</v>
      </c>
      <c r="E33" s="12">
        <f t="shared" si="0"/>
        <v>0</v>
      </c>
      <c r="F33" s="15">
        <v>9</v>
      </c>
      <c r="G33" s="12">
        <f t="shared" si="1"/>
        <v>360</v>
      </c>
      <c r="H33" s="12">
        <f t="shared" si="2"/>
        <v>360</v>
      </c>
      <c r="I33" s="12">
        <v>0</v>
      </c>
      <c r="J33" s="12">
        <f t="shared" si="5"/>
        <v>360</v>
      </c>
      <c r="K33" s="12">
        <v>0</v>
      </c>
      <c r="L33" s="12">
        <v>0</v>
      </c>
      <c r="M33" s="16"/>
      <c r="N33" s="20"/>
      <c r="O33" s="20"/>
      <c r="P33" s="20"/>
      <c r="Q33" s="20"/>
      <c r="R33" s="20"/>
      <c r="S33" s="20"/>
    </row>
    <row r="34" spans="1:19">
      <c r="A34" s="12"/>
      <c r="B34" s="12"/>
      <c r="C34" s="14" t="s">
        <v>30</v>
      </c>
      <c r="D34" s="15">
        <v>0</v>
      </c>
      <c r="E34" s="12">
        <f t="shared" si="0"/>
        <v>0</v>
      </c>
      <c r="F34" s="15">
        <v>20</v>
      </c>
      <c r="G34" s="12">
        <f t="shared" si="1"/>
        <v>800</v>
      </c>
      <c r="H34" s="12">
        <f t="shared" si="2"/>
        <v>800</v>
      </c>
      <c r="I34" s="12">
        <v>0</v>
      </c>
      <c r="J34" s="12">
        <f t="shared" si="5"/>
        <v>800</v>
      </c>
      <c r="K34" s="12">
        <v>0</v>
      </c>
      <c r="L34" s="12">
        <v>0</v>
      </c>
      <c r="M34" s="16"/>
      <c r="N34" s="20"/>
      <c r="O34" s="20"/>
      <c r="P34" s="20"/>
      <c r="Q34" s="20"/>
      <c r="R34" s="20"/>
      <c r="S34" s="20"/>
    </row>
    <row r="35" spans="1:19">
      <c r="A35" s="12"/>
      <c r="B35" s="12"/>
      <c r="C35" s="14" t="s">
        <v>53</v>
      </c>
      <c r="D35" s="15">
        <v>0</v>
      </c>
      <c r="E35" s="12">
        <f t="shared" si="0"/>
        <v>0</v>
      </c>
      <c r="F35" s="15">
        <v>101094</v>
      </c>
      <c r="G35" s="12">
        <f t="shared" si="1"/>
        <v>4043760</v>
      </c>
      <c r="H35" s="12">
        <f t="shared" si="2"/>
        <v>4043760</v>
      </c>
      <c r="I35" s="12">
        <v>0</v>
      </c>
      <c r="J35" s="12">
        <f t="shared" si="5"/>
        <v>4043760</v>
      </c>
      <c r="K35" s="12">
        <v>0</v>
      </c>
      <c r="L35" s="12">
        <v>0</v>
      </c>
      <c r="M35" s="16"/>
      <c r="N35" s="22"/>
      <c r="O35" s="22"/>
      <c r="P35" s="22"/>
      <c r="Q35" s="22"/>
      <c r="R35" s="22"/>
      <c r="S35" s="22"/>
    </row>
    <row r="36" spans="1:19">
      <c r="A36" s="12">
        <v>5</v>
      </c>
      <c r="B36" s="13" t="s">
        <v>54</v>
      </c>
      <c r="C36" s="14" t="s">
        <v>55</v>
      </c>
      <c r="D36" s="15">
        <v>0</v>
      </c>
      <c r="E36" s="12">
        <f t="shared" si="0"/>
        <v>0</v>
      </c>
      <c r="F36" s="15">
        <v>1771</v>
      </c>
      <c r="G36" s="12">
        <f t="shared" si="1"/>
        <v>70840</v>
      </c>
      <c r="H36" s="12">
        <f t="shared" si="2"/>
        <v>70840</v>
      </c>
      <c r="I36" s="12">
        <v>0</v>
      </c>
      <c r="J36" s="12">
        <f t="shared" si="5"/>
        <v>70840</v>
      </c>
      <c r="K36" s="12">
        <v>0</v>
      </c>
      <c r="L36" s="12">
        <v>0</v>
      </c>
      <c r="M36" s="16">
        <f>SUM(H36:H38)</f>
        <v>1746920</v>
      </c>
      <c r="N36" s="18">
        <v>0</v>
      </c>
      <c r="O36" s="18">
        <f>M36</f>
        <v>1746920</v>
      </c>
      <c r="P36" s="18">
        <v>0</v>
      </c>
      <c r="Q36" s="18">
        <v>0</v>
      </c>
      <c r="R36" s="18">
        <v>0</v>
      </c>
      <c r="S36" s="18">
        <v>0</v>
      </c>
    </row>
    <row r="37" spans="1:19">
      <c r="A37" s="12"/>
      <c r="B37" s="12"/>
      <c r="C37" s="14" t="s">
        <v>56</v>
      </c>
      <c r="D37" s="15">
        <v>0</v>
      </c>
      <c r="E37" s="12">
        <f t="shared" si="0"/>
        <v>0</v>
      </c>
      <c r="F37" s="15">
        <v>1</v>
      </c>
      <c r="G37" s="12">
        <f t="shared" si="1"/>
        <v>40</v>
      </c>
      <c r="H37" s="12">
        <f t="shared" si="2"/>
        <v>40</v>
      </c>
      <c r="I37" s="12">
        <v>0</v>
      </c>
      <c r="J37" s="12">
        <f t="shared" si="5"/>
        <v>40</v>
      </c>
      <c r="K37" s="12">
        <v>0</v>
      </c>
      <c r="L37" s="12">
        <v>0</v>
      </c>
      <c r="M37" s="16"/>
      <c r="N37" s="20"/>
      <c r="O37" s="20"/>
      <c r="P37" s="20"/>
      <c r="Q37" s="20"/>
      <c r="R37" s="20"/>
      <c r="S37" s="20"/>
    </row>
    <row r="38" spans="1:19">
      <c r="A38" s="12"/>
      <c r="B38" s="12"/>
      <c r="C38" s="14" t="s">
        <v>57</v>
      </c>
      <c r="D38" s="15">
        <v>0</v>
      </c>
      <c r="E38" s="12">
        <f t="shared" si="0"/>
        <v>0</v>
      </c>
      <c r="F38" s="15">
        <v>41901</v>
      </c>
      <c r="G38" s="12">
        <f t="shared" si="1"/>
        <v>1676040</v>
      </c>
      <c r="H38" s="12">
        <f t="shared" si="2"/>
        <v>1676040</v>
      </c>
      <c r="I38" s="12">
        <v>0</v>
      </c>
      <c r="J38" s="12">
        <f t="shared" si="5"/>
        <v>1676040</v>
      </c>
      <c r="K38" s="12">
        <v>0</v>
      </c>
      <c r="L38" s="12">
        <v>0</v>
      </c>
      <c r="M38" s="16"/>
      <c r="N38" s="22"/>
      <c r="O38" s="22"/>
      <c r="P38" s="22"/>
      <c r="Q38" s="22"/>
      <c r="R38" s="22"/>
      <c r="S38" s="22"/>
    </row>
    <row r="39" spans="1:19">
      <c r="A39" s="12">
        <v>6</v>
      </c>
      <c r="B39" s="13" t="s">
        <v>58</v>
      </c>
      <c r="C39" s="14" t="s">
        <v>55</v>
      </c>
      <c r="D39" s="15">
        <v>0</v>
      </c>
      <c r="E39" s="12">
        <f t="shared" si="0"/>
        <v>0</v>
      </c>
      <c r="F39" s="15">
        <v>762973</v>
      </c>
      <c r="G39" s="12">
        <f t="shared" si="1"/>
        <v>30518920</v>
      </c>
      <c r="H39" s="12">
        <f t="shared" si="2"/>
        <v>30518920</v>
      </c>
      <c r="I39" s="12">
        <v>0</v>
      </c>
      <c r="J39" s="12">
        <f t="shared" si="5"/>
        <v>30518920</v>
      </c>
      <c r="K39" s="12">
        <v>0</v>
      </c>
      <c r="L39" s="12">
        <v>0</v>
      </c>
      <c r="M39" s="16">
        <f>SUM(H39:H44)</f>
        <v>64984120</v>
      </c>
      <c r="N39" s="18">
        <v>0</v>
      </c>
      <c r="O39" s="18">
        <f>M39</f>
        <v>64984120</v>
      </c>
      <c r="P39" s="18">
        <v>0</v>
      </c>
      <c r="Q39" s="18">
        <v>0</v>
      </c>
      <c r="R39" s="18">
        <v>0</v>
      </c>
      <c r="S39" s="18">
        <v>0</v>
      </c>
    </row>
    <row r="40" spans="1:19">
      <c r="A40" s="12"/>
      <c r="B40" s="12"/>
      <c r="C40" s="14" t="s">
        <v>59</v>
      </c>
      <c r="D40" s="15">
        <v>0</v>
      </c>
      <c r="E40" s="12">
        <f t="shared" si="0"/>
        <v>0</v>
      </c>
      <c r="F40" s="15">
        <v>426230</v>
      </c>
      <c r="G40" s="12">
        <f t="shared" si="1"/>
        <v>17049200</v>
      </c>
      <c r="H40" s="12">
        <f t="shared" si="2"/>
        <v>17049200</v>
      </c>
      <c r="I40" s="12">
        <v>0</v>
      </c>
      <c r="J40" s="12">
        <f t="shared" si="5"/>
        <v>17049200</v>
      </c>
      <c r="K40" s="12">
        <v>0</v>
      </c>
      <c r="L40" s="12">
        <v>0</v>
      </c>
      <c r="M40" s="16"/>
      <c r="N40" s="20"/>
      <c r="O40" s="20"/>
      <c r="P40" s="20"/>
      <c r="Q40" s="20"/>
      <c r="R40" s="20"/>
      <c r="S40" s="20"/>
    </row>
    <row r="41" spans="1:19">
      <c r="A41" s="12"/>
      <c r="B41" s="12"/>
      <c r="C41" s="14" t="s">
        <v>60</v>
      </c>
      <c r="D41" s="15">
        <v>0</v>
      </c>
      <c r="E41" s="12">
        <f t="shared" si="0"/>
        <v>0</v>
      </c>
      <c r="F41" s="15">
        <v>7739</v>
      </c>
      <c r="G41" s="12">
        <f t="shared" si="1"/>
        <v>309560</v>
      </c>
      <c r="H41" s="12">
        <f t="shared" si="2"/>
        <v>309560</v>
      </c>
      <c r="I41" s="12">
        <v>0</v>
      </c>
      <c r="J41" s="12">
        <f t="shared" si="5"/>
        <v>309560</v>
      </c>
      <c r="K41" s="12">
        <v>0</v>
      </c>
      <c r="L41" s="12">
        <v>0</v>
      </c>
      <c r="M41" s="16"/>
      <c r="N41" s="20"/>
      <c r="O41" s="20"/>
      <c r="P41" s="20"/>
      <c r="Q41" s="20"/>
      <c r="R41" s="20"/>
      <c r="S41" s="20"/>
    </row>
    <row r="42" spans="1:19">
      <c r="A42" s="12"/>
      <c r="B42" s="12"/>
      <c r="C42" s="14" t="s">
        <v>61</v>
      </c>
      <c r="D42" s="15">
        <v>0</v>
      </c>
      <c r="E42" s="12">
        <f t="shared" si="0"/>
        <v>0</v>
      </c>
      <c r="F42" s="15">
        <v>3703</v>
      </c>
      <c r="G42" s="12">
        <f t="shared" si="1"/>
        <v>148120</v>
      </c>
      <c r="H42" s="12">
        <f t="shared" si="2"/>
        <v>148120</v>
      </c>
      <c r="I42" s="12">
        <v>0</v>
      </c>
      <c r="J42" s="12">
        <f t="shared" si="5"/>
        <v>148120</v>
      </c>
      <c r="K42" s="12">
        <v>0</v>
      </c>
      <c r="L42" s="12">
        <v>0</v>
      </c>
      <c r="M42" s="16"/>
      <c r="N42" s="20"/>
      <c r="O42" s="20"/>
      <c r="P42" s="20"/>
      <c r="Q42" s="20"/>
      <c r="R42" s="20"/>
      <c r="S42" s="20"/>
    </row>
    <row r="43" spans="1:19">
      <c r="A43" s="12"/>
      <c r="B43" s="12"/>
      <c r="C43" s="14" t="s">
        <v>62</v>
      </c>
      <c r="D43" s="15">
        <v>0</v>
      </c>
      <c r="E43" s="12">
        <f t="shared" si="0"/>
        <v>0</v>
      </c>
      <c r="F43" s="15">
        <v>364357</v>
      </c>
      <c r="G43" s="12">
        <f t="shared" si="1"/>
        <v>14574280</v>
      </c>
      <c r="H43" s="12">
        <f t="shared" si="2"/>
        <v>14574280</v>
      </c>
      <c r="I43" s="12">
        <v>0</v>
      </c>
      <c r="J43" s="12">
        <f t="shared" si="5"/>
        <v>14574280</v>
      </c>
      <c r="K43" s="12">
        <v>0</v>
      </c>
      <c r="L43" s="12">
        <v>0</v>
      </c>
      <c r="M43" s="16"/>
      <c r="N43" s="20"/>
      <c r="O43" s="20"/>
      <c r="P43" s="20"/>
      <c r="Q43" s="20"/>
      <c r="R43" s="20"/>
      <c r="S43" s="20"/>
    </row>
    <row r="44" spans="1:19">
      <c r="A44" s="12"/>
      <c r="B44" s="12"/>
      <c r="C44" s="14" t="s">
        <v>63</v>
      </c>
      <c r="D44" s="15">
        <v>0</v>
      </c>
      <c r="E44" s="12">
        <f t="shared" si="0"/>
        <v>0</v>
      </c>
      <c r="F44" s="15">
        <v>59601</v>
      </c>
      <c r="G44" s="12">
        <f t="shared" si="1"/>
        <v>2384040</v>
      </c>
      <c r="H44" s="12">
        <f t="shared" si="2"/>
        <v>2384040</v>
      </c>
      <c r="I44" s="12">
        <v>0</v>
      </c>
      <c r="J44" s="12">
        <f t="shared" si="5"/>
        <v>2384040</v>
      </c>
      <c r="K44" s="12">
        <v>0</v>
      </c>
      <c r="L44" s="12">
        <v>0</v>
      </c>
      <c r="M44" s="16"/>
      <c r="N44" s="22"/>
      <c r="O44" s="22"/>
      <c r="P44" s="22"/>
      <c r="Q44" s="22"/>
      <c r="R44" s="22"/>
      <c r="S44" s="22"/>
    </row>
    <row r="45" spans="1:19">
      <c r="A45" s="12">
        <v>7</v>
      </c>
      <c r="B45" s="13" t="s">
        <v>64</v>
      </c>
      <c r="C45" s="14" t="s">
        <v>65</v>
      </c>
      <c r="D45" s="15">
        <v>0</v>
      </c>
      <c r="E45" s="12">
        <f t="shared" si="0"/>
        <v>0</v>
      </c>
      <c r="F45" s="15">
        <v>11</v>
      </c>
      <c r="G45" s="12">
        <f t="shared" si="1"/>
        <v>440</v>
      </c>
      <c r="H45" s="12">
        <f t="shared" si="2"/>
        <v>440</v>
      </c>
      <c r="I45" s="12">
        <v>0</v>
      </c>
      <c r="J45" s="12">
        <f t="shared" si="5"/>
        <v>440</v>
      </c>
      <c r="K45" s="12">
        <v>0</v>
      </c>
      <c r="L45" s="12">
        <v>0</v>
      </c>
      <c r="M45" s="16">
        <f>SUM(H45:H50)-K46-K50</f>
        <v>920</v>
      </c>
      <c r="N45" s="18">
        <v>0</v>
      </c>
      <c r="O45" s="18">
        <f>M45</f>
        <v>920</v>
      </c>
      <c r="P45" s="18">
        <v>0</v>
      </c>
      <c r="Q45" s="18">
        <v>0</v>
      </c>
      <c r="R45" s="18">
        <f>SUM(L46+L50)</f>
        <v>-2582280</v>
      </c>
      <c r="S45" s="18">
        <f>R45</f>
        <v>-2582280</v>
      </c>
    </row>
    <row r="46" spans="1:19">
      <c r="A46" s="12"/>
      <c r="B46" s="12"/>
      <c r="C46" s="14" t="s">
        <v>66</v>
      </c>
      <c r="D46" s="15">
        <v>0</v>
      </c>
      <c r="E46" s="12">
        <f t="shared" si="0"/>
        <v>0</v>
      </c>
      <c r="F46" s="15">
        <v>2135</v>
      </c>
      <c r="G46" s="12">
        <f t="shared" si="1"/>
        <v>85400</v>
      </c>
      <c r="H46" s="12">
        <f t="shared" si="2"/>
        <v>85400</v>
      </c>
      <c r="I46" s="12">
        <v>2528780</v>
      </c>
      <c r="J46" s="12">
        <v>0</v>
      </c>
      <c r="K46" s="12">
        <v>85400</v>
      </c>
      <c r="L46" s="12">
        <f>K46-I46</f>
        <v>-2443380</v>
      </c>
      <c r="M46" s="16"/>
      <c r="N46" s="20"/>
      <c r="O46" s="20"/>
      <c r="P46" s="20"/>
      <c r="Q46" s="20"/>
      <c r="R46" s="20"/>
      <c r="S46" s="20"/>
    </row>
    <row r="47" spans="1:19">
      <c r="A47" s="12"/>
      <c r="B47" s="12"/>
      <c r="C47" s="14" t="s">
        <v>37</v>
      </c>
      <c r="D47" s="15">
        <v>7</v>
      </c>
      <c r="E47" s="12">
        <f t="shared" si="0"/>
        <v>350</v>
      </c>
      <c r="F47" s="15">
        <v>0</v>
      </c>
      <c r="G47" s="12">
        <f t="shared" si="1"/>
        <v>0</v>
      </c>
      <c r="H47" s="12">
        <f t="shared" si="2"/>
        <v>350</v>
      </c>
      <c r="I47" s="12">
        <v>0</v>
      </c>
      <c r="J47" s="12">
        <f>H47-I47</f>
        <v>350</v>
      </c>
      <c r="K47" s="12">
        <v>0</v>
      </c>
      <c r="L47" s="12">
        <v>0</v>
      </c>
      <c r="M47" s="16"/>
      <c r="N47" s="20"/>
      <c r="O47" s="20"/>
      <c r="P47" s="20"/>
      <c r="Q47" s="20"/>
      <c r="R47" s="20"/>
      <c r="S47" s="20"/>
    </row>
    <row r="48" spans="1:19">
      <c r="A48" s="12"/>
      <c r="B48" s="12"/>
      <c r="C48" s="14" t="s">
        <v>67</v>
      </c>
      <c r="D48" s="15">
        <v>0</v>
      </c>
      <c r="E48" s="12">
        <f t="shared" si="0"/>
        <v>0</v>
      </c>
      <c r="F48" s="15">
        <v>1</v>
      </c>
      <c r="G48" s="12">
        <f t="shared" si="1"/>
        <v>40</v>
      </c>
      <c r="H48" s="12">
        <f t="shared" si="2"/>
        <v>40</v>
      </c>
      <c r="I48" s="12">
        <v>0</v>
      </c>
      <c r="J48" s="12">
        <f t="shared" ref="J48:J49" si="6">H48-I48</f>
        <v>40</v>
      </c>
      <c r="K48" s="12">
        <v>0</v>
      </c>
      <c r="L48" s="12">
        <v>0</v>
      </c>
      <c r="M48" s="16"/>
      <c r="N48" s="20"/>
      <c r="O48" s="20"/>
      <c r="P48" s="20"/>
      <c r="Q48" s="20"/>
      <c r="R48" s="20"/>
      <c r="S48" s="20"/>
    </row>
    <row r="49" spans="1:19">
      <c r="A49" s="12"/>
      <c r="B49" s="12"/>
      <c r="C49" s="14" t="s">
        <v>51</v>
      </c>
      <c r="D49" s="15">
        <v>1</v>
      </c>
      <c r="E49" s="12">
        <f t="shared" si="0"/>
        <v>50</v>
      </c>
      <c r="F49" s="15">
        <v>1</v>
      </c>
      <c r="G49" s="12">
        <f t="shared" si="1"/>
        <v>40</v>
      </c>
      <c r="H49" s="12">
        <f t="shared" si="2"/>
        <v>90</v>
      </c>
      <c r="I49" s="12">
        <v>0</v>
      </c>
      <c r="J49" s="12">
        <f t="shared" si="6"/>
        <v>90</v>
      </c>
      <c r="K49" s="12">
        <v>0</v>
      </c>
      <c r="L49" s="12">
        <v>0</v>
      </c>
      <c r="M49" s="16"/>
      <c r="N49" s="20"/>
      <c r="O49" s="20"/>
      <c r="P49" s="20"/>
      <c r="Q49" s="20"/>
      <c r="R49" s="20"/>
      <c r="S49" s="20"/>
    </row>
    <row r="50" spans="1:19">
      <c r="A50" s="12"/>
      <c r="B50" s="12"/>
      <c r="C50" s="14" t="s">
        <v>68</v>
      </c>
      <c r="D50" s="15">
        <v>0</v>
      </c>
      <c r="E50" s="12">
        <f t="shared" si="0"/>
        <v>0</v>
      </c>
      <c r="F50" s="15">
        <v>84</v>
      </c>
      <c r="G50" s="12">
        <f t="shared" si="1"/>
        <v>3360</v>
      </c>
      <c r="H50" s="12">
        <f t="shared" si="2"/>
        <v>3360</v>
      </c>
      <c r="I50" s="12">
        <v>142260</v>
      </c>
      <c r="J50" s="12">
        <v>0</v>
      </c>
      <c r="K50" s="12">
        <v>3360</v>
      </c>
      <c r="L50" s="12">
        <f>K50-I50</f>
        <v>-138900</v>
      </c>
      <c r="M50" s="16"/>
      <c r="N50" s="22"/>
      <c r="O50" s="22"/>
      <c r="P50" s="22"/>
      <c r="Q50" s="22"/>
      <c r="R50" s="22"/>
      <c r="S50" s="22"/>
    </row>
    <row r="51" spans="1:19">
      <c r="A51" s="12">
        <v>8</v>
      </c>
      <c r="B51" s="13" t="s">
        <v>69</v>
      </c>
      <c r="C51" s="14" t="s">
        <v>70</v>
      </c>
      <c r="D51" s="15">
        <v>0</v>
      </c>
      <c r="E51" s="12">
        <f t="shared" si="0"/>
        <v>0</v>
      </c>
      <c r="F51" s="15">
        <v>391063</v>
      </c>
      <c r="G51" s="12">
        <f t="shared" si="1"/>
        <v>15642520</v>
      </c>
      <c r="H51" s="12">
        <f t="shared" si="2"/>
        <v>15642520</v>
      </c>
      <c r="I51" s="12">
        <v>0</v>
      </c>
      <c r="J51" s="12">
        <f>H51-I51</f>
        <v>15642520</v>
      </c>
      <c r="K51" s="12">
        <v>0</v>
      </c>
      <c r="L51" s="12">
        <v>0</v>
      </c>
      <c r="M51" s="16">
        <f>SUM(H51:H91)-K79</f>
        <v>239864440</v>
      </c>
      <c r="N51" s="18">
        <v>0</v>
      </c>
      <c r="O51" s="18">
        <f>M51</f>
        <v>239864440</v>
      </c>
      <c r="P51" s="18">
        <v>0</v>
      </c>
      <c r="Q51" s="18">
        <v>0</v>
      </c>
      <c r="R51" s="18">
        <f>L79</f>
        <v>-146060</v>
      </c>
      <c r="S51" s="18">
        <f>R51</f>
        <v>-146060</v>
      </c>
    </row>
    <row r="52" spans="1:19">
      <c r="A52" s="12"/>
      <c r="B52" s="12"/>
      <c r="C52" s="14" t="s">
        <v>71</v>
      </c>
      <c r="D52" s="15">
        <v>0</v>
      </c>
      <c r="E52" s="12">
        <f t="shared" si="0"/>
        <v>0</v>
      </c>
      <c r="F52" s="15">
        <v>214733</v>
      </c>
      <c r="G52" s="12">
        <f t="shared" si="1"/>
        <v>8589320</v>
      </c>
      <c r="H52" s="12">
        <f t="shared" si="2"/>
        <v>8589320</v>
      </c>
      <c r="I52" s="12">
        <v>0</v>
      </c>
      <c r="J52" s="12">
        <f t="shared" ref="J52:J68" si="7">H52-I52</f>
        <v>8589320</v>
      </c>
      <c r="K52" s="12">
        <v>0</v>
      </c>
      <c r="L52" s="12">
        <v>0</v>
      </c>
      <c r="M52" s="16"/>
      <c r="N52" s="20"/>
      <c r="O52" s="20"/>
      <c r="P52" s="20"/>
      <c r="Q52" s="20"/>
      <c r="R52" s="20"/>
      <c r="S52" s="20"/>
    </row>
    <row r="53" spans="1:19">
      <c r="A53" s="12"/>
      <c r="B53" s="12"/>
      <c r="C53" s="14" t="s">
        <v>72</v>
      </c>
      <c r="D53" s="15">
        <v>0</v>
      </c>
      <c r="E53" s="12">
        <f t="shared" si="0"/>
        <v>0</v>
      </c>
      <c r="F53" s="15">
        <v>219251</v>
      </c>
      <c r="G53" s="12">
        <f t="shared" si="1"/>
        <v>8770040</v>
      </c>
      <c r="H53" s="12">
        <f t="shared" si="2"/>
        <v>8770040</v>
      </c>
      <c r="I53" s="12">
        <v>0</v>
      </c>
      <c r="J53" s="12">
        <f t="shared" si="7"/>
        <v>8770040</v>
      </c>
      <c r="K53" s="12">
        <v>0</v>
      </c>
      <c r="L53" s="12">
        <v>0</v>
      </c>
      <c r="M53" s="16"/>
      <c r="N53" s="20"/>
      <c r="O53" s="20"/>
      <c r="P53" s="20"/>
      <c r="Q53" s="20"/>
      <c r="R53" s="20"/>
      <c r="S53" s="20"/>
    </row>
    <row r="54" spans="1:19">
      <c r="A54" s="12"/>
      <c r="B54" s="12"/>
      <c r="C54" s="14" t="s">
        <v>73</v>
      </c>
      <c r="D54" s="15">
        <v>0</v>
      </c>
      <c r="E54" s="12">
        <f t="shared" si="0"/>
        <v>0</v>
      </c>
      <c r="F54" s="15">
        <v>714</v>
      </c>
      <c r="G54" s="12">
        <f t="shared" si="1"/>
        <v>28560</v>
      </c>
      <c r="H54" s="12">
        <f t="shared" si="2"/>
        <v>28560</v>
      </c>
      <c r="I54" s="12">
        <v>0</v>
      </c>
      <c r="J54" s="12">
        <f t="shared" si="7"/>
        <v>28560</v>
      </c>
      <c r="K54" s="12">
        <v>0</v>
      </c>
      <c r="L54" s="12">
        <v>0</v>
      </c>
      <c r="M54" s="16"/>
      <c r="N54" s="20"/>
      <c r="O54" s="20"/>
      <c r="P54" s="20"/>
      <c r="Q54" s="20"/>
      <c r="R54" s="20"/>
      <c r="S54" s="20"/>
    </row>
    <row r="55" spans="1:19">
      <c r="A55" s="12"/>
      <c r="B55" s="12"/>
      <c r="C55" s="14" t="s">
        <v>74</v>
      </c>
      <c r="D55" s="15">
        <v>0</v>
      </c>
      <c r="E55" s="12">
        <f t="shared" si="0"/>
        <v>0</v>
      </c>
      <c r="F55" s="15">
        <v>81380</v>
      </c>
      <c r="G55" s="12">
        <f t="shared" si="1"/>
        <v>3255200</v>
      </c>
      <c r="H55" s="12">
        <f t="shared" si="2"/>
        <v>3255200</v>
      </c>
      <c r="I55" s="12">
        <v>0</v>
      </c>
      <c r="J55" s="12">
        <f t="shared" si="7"/>
        <v>3255200</v>
      </c>
      <c r="K55" s="12">
        <v>0</v>
      </c>
      <c r="L55" s="12">
        <v>0</v>
      </c>
      <c r="M55" s="16"/>
      <c r="N55" s="20"/>
      <c r="O55" s="20"/>
      <c r="P55" s="20"/>
      <c r="Q55" s="20"/>
      <c r="R55" s="20"/>
      <c r="S55" s="20"/>
    </row>
    <row r="56" spans="1:19">
      <c r="A56" s="12"/>
      <c r="B56" s="12"/>
      <c r="C56" s="14" t="s">
        <v>65</v>
      </c>
      <c r="D56" s="15">
        <v>0</v>
      </c>
      <c r="E56" s="12">
        <f t="shared" si="0"/>
        <v>0</v>
      </c>
      <c r="F56" s="15">
        <v>53636</v>
      </c>
      <c r="G56" s="12">
        <f t="shared" si="1"/>
        <v>2145440</v>
      </c>
      <c r="H56" s="12">
        <f t="shared" si="2"/>
        <v>2145440</v>
      </c>
      <c r="I56" s="12">
        <v>0</v>
      </c>
      <c r="J56" s="12">
        <f t="shared" si="7"/>
        <v>2145440</v>
      </c>
      <c r="K56" s="12">
        <v>0</v>
      </c>
      <c r="L56" s="12">
        <v>0</v>
      </c>
      <c r="M56" s="16"/>
      <c r="N56" s="20"/>
      <c r="O56" s="20"/>
      <c r="P56" s="20"/>
      <c r="Q56" s="20"/>
      <c r="R56" s="20"/>
      <c r="S56" s="20"/>
    </row>
    <row r="57" spans="1:19">
      <c r="A57" s="12"/>
      <c r="B57" s="12"/>
      <c r="C57" s="14" t="s">
        <v>75</v>
      </c>
      <c r="D57" s="15">
        <v>0</v>
      </c>
      <c r="E57" s="12">
        <f t="shared" si="0"/>
        <v>0</v>
      </c>
      <c r="F57" s="15">
        <v>98889</v>
      </c>
      <c r="G57" s="12">
        <f t="shared" si="1"/>
        <v>3955560</v>
      </c>
      <c r="H57" s="12">
        <f t="shared" si="2"/>
        <v>3955560</v>
      </c>
      <c r="I57" s="12">
        <v>0</v>
      </c>
      <c r="J57" s="12">
        <f t="shared" si="7"/>
        <v>3955560</v>
      </c>
      <c r="K57" s="12">
        <v>0</v>
      </c>
      <c r="L57" s="12">
        <v>0</v>
      </c>
      <c r="M57" s="16"/>
      <c r="N57" s="20"/>
      <c r="O57" s="20"/>
      <c r="P57" s="20"/>
      <c r="Q57" s="20"/>
      <c r="R57" s="20"/>
      <c r="S57" s="20"/>
    </row>
    <row r="58" spans="1:19">
      <c r="A58" s="12"/>
      <c r="B58" s="12"/>
      <c r="C58" s="14" t="s">
        <v>76</v>
      </c>
      <c r="D58" s="15">
        <v>0</v>
      </c>
      <c r="E58" s="12">
        <f t="shared" si="0"/>
        <v>0</v>
      </c>
      <c r="F58" s="15">
        <v>630169</v>
      </c>
      <c r="G58" s="12">
        <f t="shared" si="1"/>
        <v>25206760</v>
      </c>
      <c r="H58" s="12">
        <f t="shared" si="2"/>
        <v>25206760</v>
      </c>
      <c r="I58" s="12">
        <v>0</v>
      </c>
      <c r="J58" s="12">
        <f t="shared" si="7"/>
        <v>25206760</v>
      </c>
      <c r="K58" s="12">
        <v>0</v>
      </c>
      <c r="L58" s="12">
        <v>0</v>
      </c>
      <c r="M58" s="16"/>
      <c r="N58" s="20"/>
      <c r="O58" s="20"/>
      <c r="P58" s="20"/>
      <c r="Q58" s="20"/>
      <c r="R58" s="20"/>
      <c r="S58" s="20"/>
    </row>
    <row r="59" spans="1:19">
      <c r="A59" s="12"/>
      <c r="B59" s="12"/>
      <c r="C59" s="14" t="s">
        <v>77</v>
      </c>
      <c r="D59" s="15">
        <v>0</v>
      </c>
      <c r="E59" s="12">
        <f t="shared" si="0"/>
        <v>0</v>
      </c>
      <c r="F59" s="15">
        <v>2096</v>
      </c>
      <c r="G59" s="12">
        <f t="shared" si="1"/>
        <v>83840</v>
      </c>
      <c r="H59" s="12">
        <f t="shared" si="2"/>
        <v>83840</v>
      </c>
      <c r="I59" s="12">
        <v>0</v>
      </c>
      <c r="J59" s="12">
        <f t="shared" si="7"/>
        <v>83840</v>
      </c>
      <c r="K59" s="12">
        <v>0</v>
      </c>
      <c r="L59" s="12">
        <v>0</v>
      </c>
      <c r="M59" s="16"/>
      <c r="N59" s="20"/>
      <c r="O59" s="20"/>
      <c r="P59" s="20"/>
      <c r="Q59" s="20"/>
      <c r="R59" s="20"/>
      <c r="S59" s="20"/>
    </row>
    <row r="60" spans="1:19">
      <c r="A60" s="12"/>
      <c r="B60" s="12"/>
      <c r="C60" s="14" t="s">
        <v>78</v>
      </c>
      <c r="D60" s="15">
        <v>0</v>
      </c>
      <c r="E60" s="12">
        <f t="shared" si="0"/>
        <v>0</v>
      </c>
      <c r="F60" s="15">
        <v>18151</v>
      </c>
      <c r="G60" s="12">
        <f t="shared" si="1"/>
        <v>726040</v>
      </c>
      <c r="H60" s="12">
        <f t="shared" si="2"/>
        <v>726040</v>
      </c>
      <c r="I60" s="12">
        <v>0</v>
      </c>
      <c r="J60" s="12">
        <f t="shared" si="7"/>
        <v>726040</v>
      </c>
      <c r="K60" s="12">
        <v>0</v>
      </c>
      <c r="L60" s="12">
        <v>0</v>
      </c>
      <c r="M60" s="16"/>
      <c r="N60" s="20"/>
      <c r="O60" s="20"/>
      <c r="P60" s="20"/>
      <c r="Q60" s="20"/>
      <c r="R60" s="20"/>
      <c r="S60" s="20"/>
    </row>
    <row r="61" spans="1:19">
      <c r="A61" s="12"/>
      <c r="B61" s="12"/>
      <c r="C61" s="14" t="s">
        <v>69</v>
      </c>
      <c r="D61" s="15">
        <v>0</v>
      </c>
      <c r="E61" s="12">
        <f t="shared" si="0"/>
        <v>0</v>
      </c>
      <c r="F61" s="15">
        <v>78743</v>
      </c>
      <c r="G61" s="12">
        <f t="shared" si="1"/>
        <v>3149720</v>
      </c>
      <c r="H61" s="12">
        <f t="shared" si="2"/>
        <v>3149720</v>
      </c>
      <c r="I61" s="12">
        <v>0</v>
      </c>
      <c r="J61" s="12">
        <f t="shared" si="7"/>
        <v>3149720</v>
      </c>
      <c r="K61" s="12">
        <v>0</v>
      </c>
      <c r="L61" s="12">
        <v>0</v>
      </c>
      <c r="M61" s="16"/>
      <c r="N61" s="20"/>
      <c r="O61" s="20"/>
      <c r="P61" s="20"/>
      <c r="Q61" s="20"/>
      <c r="R61" s="20"/>
      <c r="S61" s="20"/>
    </row>
    <row r="62" spans="1:19">
      <c r="A62" s="12"/>
      <c r="B62" s="12"/>
      <c r="C62" s="14" t="s">
        <v>43</v>
      </c>
      <c r="D62" s="15">
        <v>0</v>
      </c>
      <c r="E62" s="12">
        <f t="shared" si="0"/>
        <v>0</v>
      </c>
      <c r="F62" s="15">
        <v>68291</v>
      </c>
      <c r="G62" s="12">
        <f t="shared" si="1"/>
        <v>2731640</v>
      </c>
      <c r="H62" s="12">
        <f t="shared" si="2"/>
        <v>2731640</v>
      </c>
      <c r="I62" s="12">
        <v>0</v>
      </c>
      <c r="J62" s="12">
        <f t="shared" si="7"/>
        <v>2731640</v>
      </c>
      <c r="K62" s="12">
        <v>0</v>
      </c>
      <c r="L62" s="12">
        <v>0</v>
      </c>
      <c r="M62" s="16"/>
      <c r="N62" s="20"/>
      <c r="O62" s="20"/>
      <c r="P62" s="20"/>
      <c r="Q62" s="20"/>
      <c r="R62" s="20"/>
      <c r="S62" s="20"/>
    </row>
    <row r="63" spans="1:19">
      <c r="A63" s="12"/>
      <c r="B63" s="12"/>
      <c r="C63" s="14" t="s">
        <v>79</v>
      </c>
      <c r="D63" s="15">
        <v>0</v>
      </c>
      <c r="E63" s="12">
        <f t="shared" si="0"/>
        <v>0</v>
      </c>
      <c r="F63" s="15">
        <v>706</v>
      </c>
      <c r="G63" s="12">
        <f t="shared" si="1"/>
        <v>28240</v>
      </c>
      <c r="H63" s="12">
        <f t="shared" si="2"/>
        <v>28240</v>
      </c>
      <c r="I63" s="12">
        <v>0</v>
      </c>
      <c r="J63" s="12">
        <f t="shared" si="7"/>
        <v>28240</v>
      </c>
      <c r="K63" s="12">
        <v>0</v>
      </c>
      <c r="L63" s="12">
        <v>0</v>
      </c>
      <c r="M63" s="16"/>
      <c r="N63" s="20"/>
      <c r="O63" s="20"/>
      <c r="P63" s="20"/>
      <c r="Q63" s="20"/>
      <c r="R63" s="20"/>
      <c r="S63" s="20"/>
    </row>
    <row r="64" spans="1:19">
      <c r="A64" s="12"/>
      <c r="B64" s="12"/>
      <c r="C64" s="14" t="s">
        <v>80</v>
      </c>
      <c r="D64" s="15">
        <v>0</v>
      </c>
      <c r="E64" s="12">
        <f t="shared" si="0"/>
        <v>0</v>
      </c>
      <c r="F64" s="15">
        <v>62752</v>
      </c>
      <c r="G64" s="12">
        <f t="shared" si="1"/>
        <v>2510080</v>
      </c>
      <c r="H64" s="12">
        <f t="shared" si="2"/>
        <v>2510080</v>
      </c>
      <c r="I64" s="12">
        <v>0</v>
      </c>
      <c r="J64" s="12">
        <f t="shared" si="7"/>
        <v>2510080</v>
      </c>
      <c r="K64" s="12">
        <v>0</v>
      </c>
      <c r="L64" s="12">
        <v>0</v>
      </c>
      <c r="M64" s="16"/>
      <c r="N64" s="20"/>
      <c r="O64" s="20"/>
      <c r="P64" s="20"/>
      <c r="Q64" s="20"/>
      <c r="R64" s="20"/>
      <c r="S64" s="20"/>
    </row>
    <row r="65" spans="1:19">
      <c r="A65" s="12"/>
      <c r="B65" s="12"/>
      <c r="C65" s="14" t="s">
        <v>81</v>
      </c>
      <c r="D65" s="15">
        <v>0</v>
      </c>
      <c r="E65" s="12">
        <f t="shared" si="0"/>
        <v>0</v>
      </c>
      <c r="F65" s="15">
        <v>57992</v>
      </c>
      <c r="G65" s="12">
        <f t="shared" si="1"/>
        <v>2319680</v>
      </c>
      <c r="H65" s="12">
        <f t="shared" si="2"/>
        <v>2319680</v>
      </c>
      <c r="I65" s="12">
        <v>0</v>
      </c>
      <c r="J65" s="12">
        <f t="shared" si="7"/>
        <v>2319680</v>
      </c>
      <c r="K65" s="12">
        <v>0</v>
      </c>
      <c r="L65" s="12">
        <v>0</v>
      </c>
      <c r="M65" s="16"/>
      <c r="N65" s="20"/>
      <c r="O65" s="20"/>
      <c r="P65" s="20"/>
      <c r="Q65" s="20"/>
      <c r="R65" s="20"/>
      <c r="S65" s="20"/>
    </row>
    <row r="66" spans="1:19">
      <c r="A66" s="12"/>
      <c r="B66" s="12"/>
      <c r="C66" s="14" t="s">
        <v>66</v>
      </c>
      <c r="D66" s="15">
        <v>0</v>
      </c>
      <c r="E66" s="12">
        <f t="shared" si="0"/>
        <v>0</v>
      </c>
      <c r="F66" s="15">
        <v>533458</v>
      </c>
      <c r="G66" s="12">
        <f t="shared" si="1"/>
        <v>21338320</v>
      </c>
      <c r="H66" s="12">
        <f t="shared" si="2"/>
        <v>21338320</v>
      </c>
      <c r="I66" s="12">
        <v>0</v>
      </c>
      <c r="J66" s="12">
        <f t="shared" si="7"/>
        <v>21338320</v>
      </c>
      <c r="K66" s="12">
        <v>0</v>
      </c>
      <c r="L66" s="12">
        <v>0</v>
      </c>
      <c r="M66" s="16"/>
      <c r="N66" s="20"/>
      <c r="O66" s="20"/>
      <c r="P66" s="20"/>
      <c r="Q66" s="20"/>
      <c r="R66" s="20"/>
      <c r="S66" s="20"/>
    </row>
    <row r="67" spans="1:19">
      <c r="A67" s="12"/>
      <c r="B67" s="12"/>
      <c r="C67" s="14" t="s">
        <v>82</v>
      </c>
      <c r="D67" s="15">
        <v>0</v>
      </c>
      <c r="E67" s="12">
        <f t="shared" ref="E67:E130" si="8">D67*50</f>
        <v>0</v>
      </c>
      <c r="F67" s="15">
        <v>1412</v>
      </c>
      <c r="G67" s="12">
        <f t="shared" ref="G67:G130" si="9">F67*40</f>
        <v>56480</v>
      </c>
      <c r="H67" s="12">
        <f t="shared" ref="H67:H130" si="10">E67+G67</f>
        <v>56480</v>
      </c>
      <c r="I67" s="12">
        <v>0</v>
      </c>
      <c r="J67" s="12">
        <f t="shared" si="7"/>
        <v>56480</v>
      </c>
      <c r="K67" s="12">
        <v>0</v>
      </c>
      <c r="L67" s="12">
        <v>0</v>
      </c>
      <c r="M67" s="16"/>
      <c r="N67" s="20"/>
      <c r="O67" s="20"/>
      <c r="P67" s="20"/>
      <c r="Q67" s="20"/>
      <c r="R67" s="20"/>
      <c r="S67" s="20"/>
    </row>
    <row r="68" spans="1:19">
      <c r="A68" s="12"/>
      <c r="B68" s="12"/>
      <c r="C68" s="14" t="s">
        <v>83</v>
      </c>
      <c r="D68" s="15">
        <v>0</v>
      </c>
      <c r="E68" s="12">
        <f t="shared" si="8"/>
        <v>0</v>
      </c>
      <c r="F68" s="15">
        <v>58286</v>
      </c>
      <c r="G68" s="12">
        <f t="shared" si="9"/>
        <v>2331440</v>
      </c>
      <c r="H68" s="12">
        <f t="shared" si="10"/>
        <v>2331440</v>
      </c>
      <c r="I68" s="12">
        <v>0</v>
      </c>
      <c r="J68" s="12">
        <f t="shared" si="7"/>
        <v>2331440</v>
      </c>
      <c r="K68" s="12">
        <v>0</v>
      </c>
      <c r="L68" s="12">
        <v>0</v>
      </c>
      <c r="M68" s="16"/>
      <c r="N68" s="20"/>
      <c r="O68" s="20"/>
      <c r="P68" s="20"/>
      <c r="Q68" s="20"/>
      <c r="R68" s="20"/>
      <c r="S68" s="20"/>
    </row>
    <row r="69" spans="1:19">
      <c r="A69" s="12"/>
      <c r="B69" s="12"/>
      <c r="C69" s="14" t="s">
        <v>67</v>
      </c>
      <c r="D69" s="15">
        <v>0</v>
      </c>
      <c r="E69" s="12">
        <f t="shared" si="8"/>
        <v>0</v>
      </c>
      <c r="F69" s="15">
        <v>125605</v>
      </c>
      <c r="G69" s="12">
        <f t="shared" si="9"/>
        <v>5024200</v>
      </c>
      <c r="H69" s="12">
        <f t="shared" si="10"/>
        <v>5024200</v>
      </c>
      <c r="I69" s="12">
        <v>0</v>
      </c>
      <c r="J69" s="12">
        <f>H69-I69</f>
        <v>5024200</v>
      </c>
      <c r="K69" s="12">
        <v>0</v>
      </c>
      <c r="L69" s="12">
        <v>0</v>
      </c>
      <c r="M69" s="16"/>
      <c r="N69" s="20"/>
      <c r="O69" s="20"/>
      <c r="P69" s="20"/>
      <c r="Q69" s="20"/>
      <c r="R69" s="20"/>
      <c r="S69" s="20"/>
    </row>
    <row r="70" spans="1:19">
      <c r="A70" s="12"/>
      <c r="B70" s="12"/>
      <c r="C70" s="14" t="s">
        <v>23</v>
      </c>
      <c r="D70" s="15">
        <v>0</v>
      </c>
      <c r="E70" s="12">
        <f t="shared" si="8"/>
        <v>0</v>
      </c>
      <c r="F70" s="15">
        <v>11912</v>
      </c>
      <c r="G70" s="12">
        <f t="shared" si="9"/>
        <v>476480</v>
      </c>
      <c r="H70" s="12">
        <f t="shared" si="10"/>
        <v>476480</v>
      </c>
      <c r="I70" s="12">
        <v>0</v>
      </c>
      <c r="J70" s="12">
        <f>H70-I70</f>
        <v>476480</v>
      </c>
      <c r="K70" s="12">
        <v>0</v>
      </c>
      <c r="L70" s="12">
        <v>0</v>
      </c>
      <c r="M70" s="16"/>
      <c r="N70" s="20"/>
      <c r="O70" s="20"/>
      <c r="P70" s="20"/>
      <c r="Q70" s="20"/>
      <c r="R70" s="20"/>
      <c r="S70" s="20"/>
    </row>
    <row r="71" spans="1:19">
      <c r="A71" s="12"/>
      <c r="B71" s="12"/>
      <c r="C71" s="14" t="s">
        <v>84</v>
      </c>
      <c r="D71" s="15">
        <v>0</v>
      </c>
      <c r="E71" s="12">
        <f t="shared" si="8"/>
        <v>0</v>
      </c>
      <c r="F71" s="15">
        <v>5310</v>
      </c>
      <c r="G71" s="12">
        <f t="shared" si="9"/>
        <v>212400</v>
      </c>
      <c r="H71" s="12">
        <f t="shared" si="10"/>
        <v>212400</v>
      </c>
      <c r="I71" s="12">
        <v>0</v>
      </c>
      <c r="J71" s="12">
        <f t="shared" ref="J71:J77" si="11">H71-I71</f>
        <v>212400</v>
      </c>
      <c r="K71" s="12">
        <v>0</v>
      </c>
      <c r="L71" s="12">
        <v>0</v>
      </c>
      <c r="M71" s="16"/>
      <c r="N71" s="20"/>
      <c r="O71" s="20"/>
      <c r="P71" s="20"/>
      <c r="Q71" s="20"/>
      <c r="R71" s="20"/>
      <c r="S71" s="20"/>
    </row>
    <row r="72" spans="1:19">
      <c r="A72" s="12"/>
      <c r="B72" s="12"/>
      <c r="C72" s="14" t="s">
        <v>85</v>
      </c>
      <c r="D72" s="15">
        <v>0</v>
      </c>
      <c r="E72" s="12">
        <f t="shared" si="8"/>
        <v>0</v>
      </c>
      <c r="F72" s="15">
        <v>111090</v>
      </c>
      <c r="G72" s="12">
        <f t="shared" si="9"/>
        <v>4443600</v>
      </c>
      <c r="H72" s="12">
        <f t="shared" si="10"/>
        <v>4443600</v>
      </c>
      <c r="I72" s="12">
        <v>0</v>
      </c>
      <c r="J72" s="12">
        <f t="shared" si="11"/>
        <v>4443600</v>
      </c>
      <c r="K72" s="12">
        <v>0</v>
      </c>
      <c r="L72" s="12">
        <v>0</v>
      </c>
      <c r="M72" s="16"/>
      <c r="N72" s="20"/>
      <c r="O72" s="20"/>
      <c r="P72" s="20"/>
      <c r="Q72" s="20"/>
      <c r="R72" s="20"/>
      <c r="S72" s="20"/>
    </row>
    <row r="73" spans="1:19">
      <c r="A73" s="12"/>
      <c r="B73" s="12"/>
      <c r="C73" s="14" t="s">
        <v>86</v>
      </c>
      <c r="D73" s="15">
        <v>0</v>
      </c>
      <c r="E73" s="12">
        <f t="shared" si="8"/>
        <v>0</v>
      </c>
      <c r="F73" s="15">
        <v>92944</v>
      </c>
      <c r="G73" s="12">
        <f t="shared" si="9"/>
        <v>3717760</v>
      </c>
      <c r="H73" s="12">
        <f t="shared" si="10"/>
        <v>3717760</v>
      </c>
      <c r="I73" s="12">
        <v>0</v>
      </c>
      <c r="J73" s="12">
        <f t="shared" si="11"/>
        <v>3717760</v>
      </c>
      <c r="K73" s="12">
        <v>0</v>
      </c>
      <c r="L73" s="12">
        <v>0</v>
      </c>
      <c r="M73" s="16"/>
      <c r="N73" s="20"/>
      <c r="O73" s="20"/>
      <c r="P73" s="20"/>
      <c r="Q73" s="20"/>
      <c r="R73" s="20"/>
      <c r="S73" s="20"/>
    </row>
    <row r="74" spans="1:19">
      <c r="A74" s="12"/>
      <c r="B74" s="12"/>
      <c r="C74" s="14" t="s">
        <v>87</v>
      </c>
      <c r="D74" s="15">
        <v>0</v>
      </c>
      <c r="E74" s="12">
        <f t="shared" si="8"/>
        <v>0</v>
      </c>
      <c r="F74" s="15">
        <v>162720</v>
      </c>
      <c r="G74" s="12">
        <f t="shared" si="9"/>
        <v>6508800</v>
      </c>
      <c r="H74" s="12">
        <f t="shared" si="10"/>
        <v>6508800</v>
      </c>
      <c r="I74" s="12">
        <v>0</v>
      </c>
      <c r="J74" s="12">
        <f t="shared" si="11"/>
        <v>6508800</v>
      </c>
      <c r="K74" s="12">
        <v>0</v>
      </c>
      <c r="L74" s="12">
        <v>0</v>
      </c>
      <c r="M74" s="16"/>
      <c r="N74" s="20"/>
      <c r="O74" s="20"/>
      <c r="P74" s="20"/>
      <c r="Q74" s="20"/>
      <c r="R74" s="20"/>
      <c r="S74" s="20"/>
    </row>
    <row r="75" spans="1:19">
      <c r="A75" s="12"/>
      <c r="B75" s="12"/>
      <c r="C75" s="14" t="s">
        <v>88</v>
      </c>
      <c r="D75" s="15">
        <v>0</v>
      </c>
      <c r="E75" s="12">
        <f t="shared" si="8"/>
        <v>0</v>
      </c>
      <c r="F75" s="15">
        <v>11587</v>
      </c>
      <c r="G75" s="12">
        <f t="shared" si="9"/>
        <v>463480</v>
      </c>
      <c r="H75" s="12">
        <f t="shared" si="10"/>
        <v>463480</v>
      </c>
      <c r="I75" s="12">
        <v>0</v>
      </c>
      <c r="J75" s="12">
        <f t="shared" si="11"/>
        <v>463480</v>
      </c>
      <c r="K75" s="12">
        <v>0</v>
      </c>
      <c r="L75" s="12">
        <v>0</v>
      </c>
      <c r="M75" s="16"/>
      <c r="N75" s="20"/>
      <c r="O75" s="20"/>
      <c r="P75" s="20"/>
      <c r="Q75" s="20"/>
      <c r="R75" s="20"/>
      <c r="S75" s="20"/>
    </row>
    <row r="76" spans="1:19">
      <c r="A76" s="12"/>
      <c r="B76" s="12"/>
      <c r="C76" s="14" t="s">
        <v>89</v>
      </c>
      <c r="D76" s="15">
        <v>0</v>
      </c>
      <c r="E76" s="12">
        <f t="shared" si="8"/>
        <v>0</v>
      </c>
      <c r="F76" s="15">
        <v>154375</v>
      </c>
      <c r="G76" s="12">
        <f t="shared" si="9"/>
        <v>6175000</v>
      </c>
      <c r="H76" s="12">
        <f t="shared" si="10"/>
        <v>6175000</v>
      </c>
      <c r="I76" s="12">
        <v>0</v>
      </c>
      <c r="J76" s="12">
        <f t="shared" si="11"/>
        <v>6175000</v>
      </c>
      <c r="K76" s="12">
        <v>0</v>
      </c>
      <c r="L76" s="12">
        <v>0</v>
      </c>
      <c r="M76" s="16"/>
      <c r="N76" s="20"/>
      <c r="O76" s="20"/>
      <c r="P76" s="20"/>
      <c r="Q76" s="20"/>
      <c r="R76" s="20"/>
      <c r="S76" s="20"/>
    </row>
    <row r="77" spans="1:19">
      <c r="A77" s="12"/>
      <c r="B77" s="12"/>
      <c r="C77" s="14" t="s">
        <v>26</v>
      </c>
      <c r="D77" s="15">
        <v>0</v>
      </c>
      <c r="E77" s="12">
        <f t="shared" si="8"/>
        <v>0</v>
      </c>
      <c r="F77" s="15">
        <v>258591</v>
      </c>
      <c r="G77" s="12">
        <f t="shared" si="9"/>
        <v>10343640</v>
      </c>
      <c r="H77" s="12">
        <f t="shared" si="10"/>
        <v>10343640</v>
      </c>
      <c r="I77" s="12">
        <v>0</v>
      </c>
      <c r="J77" s="12">
        <f t="shared" si="11"/>
        <v>10343640</v>
      </c>
      <c r="K77" s="12">
        <v>0</v>
      </c>
      <c r="L77" s="12">
        <v>0</v>
      </c>
      <c r="M77" s="16"/>
      <c r="N77" s="20"/>
      <c r="O77" s="20"/>
      <c r="P77" s="20"/>
      <c r="Q77" s="20"/>
      <c r="R77" s="20"/>
      <c r="S77" s="20"/>
    </row>
    <row r="78" spans="1:19">
      <c r="A78" s="12"/>
      <c r="B78" s="12"/>
      <c r="C78" s="14" t="s">
        <v>90</v>
      </c>
      <c r="D78" s="15">
        <v>0</v>
      </c>
      <c r="E78" s="12">
        <f t="shared" si="8"/>
        <v>0</v>
      </c>
      <c r="F78" s="15">
        <v>22540</v>
      </c>
      <c r="G78" s="12">
        <f t="shared" si="9"/>
        <v>901600</v>
      </c>
      <c r="H78" s="12">
        <f t="shared" si="10"/>
        <v>901600</v>
      </c>
      <c r="I78" s="12">
        <v>0</v>
      </c>
      <c r="J78" s="12">
        <f>H78-I78</f>
        <v>901600</v>
      </c>
      <c r="K78" s="12">
        <v>0</v>
      </c>
      <c r="L78" s="12">
        <v>0</v>
      </c>
      <c r="M78" s="16"/>
      <c r="N78" s="20"/>
      <c r="O78" s="20"/>
      <c r="P78" s="20"/>
      <c r="Q78" s="20"/>
      <c r="R78" s="20"/>
      <c r="S78" s="20"/>
    </row>
    <row r="79" spans="1:19">
      <c r="A79" s="12"/>
      <c r="B79" s="12"/>
      <c r="C79" s="14" t="s">
        <v>91</v>
      </c>
      <c r="D79" s="15">
        <v>0</v>
      </c>
      <c r="E79" s="12">
        <f t="shared" si="8"/>
        <v>0</v>
      </c>
      <c r="F79" s="15">
        <v>4</v>
      </c>
      <c r="G79" s="12">
        <f t="shared" si="9"/>
        <v>160</v>
      </c>
      <c r="H79" s="12">
        <f t="shared" si="10"/>
        <v>160</v>
      </c>
      <c r="I79" s="12">
        <v>146220</v>
      </c>
      <c r="J79" s="12">
        <v>0</v>
      </c>
      <c r="K79" s="12">
        <v>160</v>
      </c>
      <c r="L79" s="12">
        <f>K79-I79</f>
        <v>-146060</v>
      </c>
      <c r="M79" s="16"/>
      <c r="N79" s="20"/>
      <c r="O79" s="20"/>
      <c r="P79" s="20"/>
      <c r="Q79" s="20"/>
      <c r="R79" s="20"/>
      <c r="S79" s="20"/>
    </row>
    <row r="80" spans="1:19">
      <c r="A80" s="12"/>
      <c r="B80" s="12"/>
      <c r="C80" s="14" t="s">
        <v>92</v>
      </c>
      <c r="D80" s="15">
        <v>0</v>
      </c>
      <c r="E80" s="12">
        <f t="shared" si="8"/>
        <v>0</v>
      </c>
      <c r="F80" s="15">
        <v>742124</v>
      </c>
      <c r="G80" s="12">
        <f t="shared" si="9"/>
        <v>29684960</v>
      </c>
      <c r="H80" s="12">
        <f t="shared" si="10"/>
        <v>29684960</v>
      </c>
      <c r="I80" s="12">
        <v>0</v>
      </c>
      <c r="J80" s="12">
        <f t="shared" ref="J80:J143" si="12">H80-I80</f>
        <v>29684960</v>
      </c>
      <c r="K80" s="12">
        <v>0</v>
      </c>
      <c r="L80" s="12">
        <v>0</v>
      </c>
      <c r="M80" s="16"/>
      <c r="N80" s="20"/>
      <c r="O80" s="20"/>
      <c r="P80" s="20"/>
      <c r="Q80" s="20"/>
      <c r="R80" s="20"/>
      <c r="S80" s="20"/>
    </row>
    <row r="81" spans="1:19">
      <c r="A81" s="12"/>
      <c r="B81" s="12"/>
      <c r="C81" s="14" t="s">
        <v>50</v>
      </c>
      <c r="D81" s="15">
        <v>0</v>
      </c>
      <c r="E81" s="12">
        <f t="shared" si="8"/>
        <v>0</v>
      </c>
      <c r="F81" s="15">
        <v>40874</v>
      </c>
      <c r="G81" s="12">
        <f t="shared" si="9"/>
        <v>1634960</v>
      </c>
      <c r="H81" s="12">
        <f t="shared" si="10"/>
        <v>1634960</v>
      </c>
      <c r="I81" s="12">
        <v>0</v>
      </c>
      <c r="J81" s="12">
        <f t="shared" si="12"/>
        <v>1634960</v>
      </c>
      <c r="K81" s="12">
        <v>0</v>
      </c>
      <c r="L81" s="12">
        <v>0</v>
      </c>
      <c r="M81" s="16"/>
      <c r="N81" s="20"/>
      <c r="O81" s="20"/>
      <c r="P81" s="20"/>
      <c r="Q81" s="20"/>
      <c r="R81" s="20"/>
      <c r="S81" s="20"/>
    </row>
    <row r="82" spans="1:19">
      <c r="A82" s="12"/>
      <c r="B82" s="12"/>
      <c r="C82" s="14" t="s">
        <v>93</v>
      </c>
      <c r="D82" s="15">
        <v>0</v>
      </c>
      <c r="E82" s="12">
        <f t="shared" si="8"/>
        <v>0</v>
      </c>
      <c r="F82" s="15">
        <v>53718</v>
      </c>
      <c r="G82" s="12">
        <f t="shared" si="9"/>
        <v>2148720</v>
      </c>
      <c r="H82" s="12">
        <f t="shared" si="10"/>
        <v>2148720</v>
      </c>
      <c r="I82" s="12">
        <v>0</v>
      </c>
      <c r="J82" s="12">
        <f t="shared" si="12"/>
        <v>2148720</v>
      </c>
      <c r="K82" s="12">
        <v>0</v>
      </c>
      <c r="L82" s="12">
        <v>0</v>
      </c>
      <c r="M82" s="16"/>
      <c r="N82" s="20"/>
      <c r="O82" s="20"/>
      <c r="P82" s="20"/>
      <c r="Q82" s="20"/>
      <c r="R82" s="20"/>
      <c r="S82" s="20"/>
    </row>
    <row r="83" spans="1:19">
      <c r="A83" s="12"/>
      <c r="B83" s="12"/>
      <c r="C83" s="14" t="s">
        <v>57</v>
      </c>
      <c r="D83" s="15">
        <v>0</v>
      </c>
      <c r="E83" s="12">
        <f t="shared" si="8"/>
        <v>0</v>
      </c>
      <c r="F83" s="15">
        <v>336376</v>
      </c>
      <c r="G83" s="12">
        <f t="shared" si="9"/>
        <v>13455040</v>
      </c>
      <c r="H83" s="12">
        <f t="shared" si="10"/>
        <v>13455040</v>
      </c>
      <c r="I83" s="12">
        <v>0</v>
      </c>
      <c r="J83" s="12">
        <f t="shared" si="12"/>
        <v>13455040</v>
      </c>
      <c r="K83" s="12">
        <v>0</v>
      </c>
      <c r="L83" s="12">
        <v>0</v>
      </c>
      <c r="M83" s="16"/>
      <c r="N83" s="20"/>
      <c r="O83" s="20"/>
      <c r="P83" s="20"/>
      <c r="Q83" s="20"/>
      <c r="R83" s="20"/>
      <c r="S83" s="20"/>
    </row>
    <row r="84" spans="1:19">
      <c r="A84" s="12"/>
      <c r="B84" s="12"/>
      <c r="C84" s="14" t="s">
        <v>94</v>
      </c>
      <c r="D84" s="15">
        <v>0</v>
      </c>
      <c r="E84" s="12">
        <f t="shared" si="8"/>
        <v>0</v>
      </c>
      <c r="F84" s="15">
        <v>82412</v>
      </c>
      <c r="G84" s="12">
        <f t="shared" si="9"/>
        <v>3296480</v>
      </c>
      <c r="H84" s="12">
        <f t="shared" si="10"/>
        <v>3296480</v>
      </c>
      <c r="I84" s="12">
        <v>0</v>
      </c>
      <c r="J84" s="12">
        <f t="shared" si="12"/>
        <v>3296480</v>
      </c>
      <c r="K84" s="12">
        <v>0</v>
      </c>
      <c r="L84" s="12">
        <v>0</v>
      </c>
      <c r="M84" s="16"/>
      <c r="N84" s="20"/>
      <c r="O84" s="20"/>
      <c r="P84" s="20"/>
      <c r="Q84" s="20"/>
      <c r="R84" s="20"/>
      <c r="S84" s="20"/>
    </row>
    <row r="85" spans="1:19">
      <c r="A85" s="12"/>
      <c r="B85" s="12"/>
      <c r="C85" s="14" t="s">
        <v>30</v>
      </c>
      <c r="D85" s="15">
        <v>0</v>
      </c>
      <c r="E85" s="12">
        <f t="shared" si="8"/>
        <v>0</v>
      </c>
      <c r="F85" s="15">
        <v>574</v>
      </c>
      <c r="G85" s="12">
        <f t="shared" si="9"/>
        <v>22960</v>
      </c>
      <c r="H85" s="12">
        <f t="shared" si="10"/>
        <v>22960</v>
      </c>
      <c r="I85" s="12">
        <v>0</v>
      </c>
      <c r="J85" s="12">
        <f t="shared" si="12"/>
        <v>22960</v>
      </c>
      <c r="K85" s="12">
        <v>0</v>
      </c>
      <c r="L85" s="12">
        <v>0</v>
      </c>
      <c r="M85" s="16"/>
      <c r="N85" s="20"/>
      <c r="O85" s="20"/>
      <c r="P85" s="20"/>
      <c r="Q85" s="20"/>
      <c r="R85" s="20"/>
      <c r="S85" s="20"/>
    </row>
    <row r="86" spans="1:19">
      <c r="A86" s="12"/>
      <c r="B86" s="12"/>
      <c r="C86" s="14" t="s">
        <v>95</v>
      </c>
      <c r="D86" s="15">
        <v>0</v>
      </c>
      <c r="E86" s="12">
        <f t="shared" si="8"/>
        <v>0</v>
      </c>
      <c r="F86" s="15">
        <v>326759</v>
      </c>
      <c r="G86" s="12">
        <f t="shared" si="9"/>
        <v>13070360</v>
      </c>
      <c r="H86" s="12">
        <f t="shared" si="10"/>
        <v>13070360</v>
      </c>
      <c r="I86" s="12">
        <v>0</v>
      </c>
      <c r="J86" s="12">
        <f t="shared" si="12"/>
        <v>13070360</v>
      </c>
      <c r="K86" s="12">
        <v>0</v>
      </c>
      <c r="L86" s="12">
        <v>0</v>
      </c>
      <c r="M86" s="16"/>
      <c r="N86" s="20"/>
      <c r="O86" s="20"/>
      <c r="P86" s="20"/>
      <c r="Q86" s="20"/>
      <c r="R86" s="20"/>
      <c r="S86" s="20"/>
    </row>
    <row r="87" spans="1:19">
      <c r="A87" s="12"/>
      <c r="B87" s="12"/>
      <c r="C87" s="14" t="s">
        <v>32</v>
      </c>
      <c r="D87" s="15">
        <v>0</v>
      </c>
      <c r="E87" s="12">
        <f t="shared" si="8"/>
        <v>0</v>
      </c>
      <c r="F87" s="15">
        <v>562543</v>
      </c>
      <c r="G87" s="12">
        <f t="shared" si="9"/>
        <v>22501720</v>
      </c>
      <c r="H87" s="12">
        <f t="shared" si="10"/>
        <v>22501720</v>
      </c>
      <c r="I87" s="12">
        <v>0</v>
      </c>
      <c r="J87" s="12">
        <f t="shared" si="12"/>
        <v>22501720</v>
      </c>
      <c r="K87" s="12">
        <v>0</v>
      </c>
      <c r="L87" s="12">
        <v>0</v>
      </c>
      <c r="M87" s="16"/>
      <c r="N87" s="20"/>
      <c r="O87" s="20"/>
      <c r="P87" s="20"/>
      <c r="Q87" s="20"/>
      <c r="R87" s="20"/>
      <c r="S87" s="20"/>
    </row>
    <row r="88" spans="1:19">
      <c r="A88" s="12"/>
      <c r="B88" s="12"/>
      <c r="C88" s="14" t="s">
        <v>96</v>
      </c>
      <c r="D88" s="15">
        <v>0</v>
      </c>
      <c r="E88" s="12">
        <f t="shared" si="8"/>
        <v>0</v>
      </c>
      <c r="F88" s="15">
        <v>16175</v>
      </c>
      <c r="G88" s="12">
        <f t="shared" si="9"/>
        <v>647000</v>
      </c>
      <c r="H88" s="12">
        <f t="shared" si="10"/>
        <v>647000</v>
      </c>
      <c r="I88" s="12">
        <v>0</v>
      </c>
      <c r="J88" s="12">
        <f t="shared" si="12"/>
        <v>647000</v>
      </c>
      <c r="K88" s="12">
        <v>0</v>
      </c>
      <c r="L88" s="12">
        <v>0</v>
      </c>
      <c r="M88" s="16"/>
      <c r="N88" s="20"/>
      <c r="O88" s="20"/>
      <c r="P88" s="20"/>
      <c r="Q88" s="20"/>
      <c r="R88" s="20"/>
      <c r="S88" s="20"/>
    </row>
    <row r="89" spans="1:19">
      <c r="A89" s="12"/>
      <c r="B89" s="12"/>
      <c r="C89" s="14" t="s">
        <v>97</v>
      </c>
      <c r="D89" s="15">
        <v>0</v>
      </c>
      <c r="E89" s="12">
        <f t="shared" si="8"/>
        <v>0</v>
      </c>
      <c r="F89" s="15">
        <v>11373</v>
      </c>
      <c r="G89" s="12">
        <f t="shared" si="9"/>
        <v>454920</v>
      </c>
      <c r="H89" s="12">
        <f t="shared" si="10"/>
        <v>454920</v>
      </c>
      <c r="I89" s="12">
        <v>0</v>
      </c>
      <c r="J89" s="12">
        <f t="shared" si="12"/>
        <v>454920</v>
      </c>
      <c r="K89" s="12">
        <v>0</v>
      </c>
      <c r="L89" s="12">
        <v>0</v>
      </c>
      <c r="M89" s="16"/>
      <c r="N89" s="20"/>
      <c r="O89" s="20"/>
      <c r="P89" s="20"/>
      <c r="Q89" s="20"/>
      <c r="R89" s="20"/>
      <c r="S89" s="20"/>
    </row>
    <row r="90" spans="1:19">
      <c r="A90" s="12"/>
      <c r="B90" s="12"/>
      <c r="C90" s="14" t="s">
        <v>98</v>
      </c>
      <c r="D90" s="15">
        <v>0</v>
      </c>
      <c r="E90" s="12">
        <f t="shared" si="8"/>
        <v>0</v>
      </c>
      <c r="F90" s="15">
        <v>254613</v>
      </c>
      <c r="G90" s="12">
        <f t="shared" si="9"/>
        <v>10184520</v>
      </c>
      <c r="H90" s="12">
        <f t="shared" si="10"/>
        <v>10184520</v>
      </c>
      <c r="I90" s="12">
        <v>0</v>
      </c>
      <c r="J90" s="12">
        <f t="shared" si="12"/>
        <v>10184520</v>
      </c>
      <c r="K90" s="12">
        <v>0</v>
      </c>
      <c r="L90" s="12">
        <v>0</v>
      </c>
      <c r="M90" s="16"/>
      <c r="N90" s="20"/>
      <c r="O90" s="20"/>
      <c r="P90" s="20"/>
      <c r="Q90" s="20"/>
      <c r="R90" s="20"/>
      <c r="S90" s="20"/>
    </row>
    <row r="91" spans="1:19">
      <c r="A91" s="12"/>
      <c r="B91" s="12"/>
      <c r="C91" s="14" t="s">
        <v>99</v>
      </c>
      <c r="D91" s="15">
        <v>0</v>
      </c>
      <c r="E91" s="12">
        <f t="shared" si="8"/>
        <v>0</v>
      </c>
      <c r="F91" s="15">
        <v>40674</v>
      </c>
      <c r="G91" s="12">
        <f t="shared" si="9"/>
        <v>1626960</v>
      </c>
      <c r="H91" s="12">
        <f t="shared" si="10"/>
        <v>1626960</v>
      </c>
      <c r="I91" s="12">
        <v>0</v>
      </c>
      <c r="J91" s="12">
        <f t="shared" si="12"/>
        <v>1626960</v>
      </c>
      <c r="K91" s="12">
        <v>0</v>
      </c>
      <c r="L91" s="12">
        <v>0</v>
      </c>
      <c r="M91" s="16"/>
      <c r="N91" s="22"/>
      <c r="O91" s="22"/>
      <c r="P91" s="22"/>
      <c r="Q91" s="22"/>
      <c r="R91" s="22"/>
      <c r="S91" s="22"/>
    </row>
    <row r="92" spans="1:19">
      <c r="A92" s="12">
        <v>9</v>
      </c>
      <c r="B92" s="13" t="s">
        <v>100</v>
      </c>
      <c r="C92" s="14" t="s">
        <v>43</v>
      </c>
      <c r="D92" s="15">
        <v>0</v>
      </c>
      <c r="E92" s="12">
        <f t="shared" si="8"/>
        <v>0</v>
      </c>
      <c r="F92" s="15">
        <v>111</v>
      </c>
      <c r="G92" s="12">
        <f t="shared" si="9"/>
        <v>4440</v>
      </c>
      <c r="H92" s="12">
        <f t="shared" si="10"/>
        <v>4440</v>
      </c>
      <c r="I92" s="12">
        <v>0</v>
      </c>
      <c r="J92" s="12">
        <f t="shared" si="12"/>
        <v>4440</v>
      </c>
      <c r="K92" s="12">
        <v>0</v>
      </c>
      <c r="L92" s="12">
        <v>0</v>
      </c>
      <c r="M92" s="12">
        <v>4440</v>
      </c>
      <c r="N92" s="12">
        <v>0</v>
      </c>
      <c r="O92" s="12">
        <f>M92</f>
        <v>4440</v>
      </c>
      <c r="P92" s="12">
        <v>0</v>
      </c>
      <c r="Q92" s="12">
        <v>0</v>
      </c>
      <c r="R92" s="12">
        <v>0</v>
      </c>
      <c r="S92" s="12">
        <v>0</v>
      </c>
    </row>
    <row r="93" spans="1:19">
      <c r="A93" s="12">
        <v>10</v>
      </c>
      <c r="B93" s="13" t="s">
        <v>101</v>
      </c>
      <c r="C93" s="14" t="s">
        <v>62</v>
      </c>
      <c r="D93" s="15">
        <v>0</v>
      </c>
      <c r="E93" s="12">
        <f t="shared" si="8"/>
        <v>0</v>
      </c>
      <c r="F93" s="15">
        <v>1</v>
      </c>
      <c r="G93" s="12">
        <f t="shared" si="9"/>
        <v>40</v>
      </c>
      <c r="H93" s="12">
        <f t="shared" si="10"/>
        <v>40</v>
      </c>
      <c r="I93" s="12">
        <v>0</v>
      </c>
      <c r="J93" s="12">
        <f t="shared" si="12"/>
        <v>40</v>
      </c>
      <c r="K93" s="12">
        <v>0</v>
      </c>
      <c r="L93" s="12">
        <v>0</v>
      </c>
      <c r="M93" s="12">
        <v>40</v>
      </c>
      <c r="N93" s="12">
        <v>0</v>
      </c>
      <c r="O93" s="12">
        <f>M93</f>
        <v>40</v>
      </c>
      <c r="P93" s="12">
        <v>0</v>
      </c>
      <c r="Q93" s="12">
        <v>0</v>
      </c>
      <c r="R93" s="12">
        <v>0</v>
      </c>
      <c r="S93" s="12">
        <v>0</v>
      </c>
    </row>
    <row r="94" spans="1:19">
      <c r="A94" s="12">
        <v>11</v>
      </c>
      <c r="B94" s="13" t="s">
        <v>102</v>
      </c>
      <c r="C94" s="14" t="s">
        <v>103</v>
      </c>
      <c r="D94" s="15">
        <v>1</v>
      </c>
      <c r="E94" s="12">
        <f t="shared" si="8"/>
        <v>50</v>
      </c>
      <c r="F94" s="15">
        <v>0</v>
      </c>
      <c r="G94" s="12">
        <f t="shared" si="9"/>
        <v>0</v>
      </c>
      <c r="H94" s="12">
        <f t="shared" si="10"/>
        <v>50</v>
      </c>
      <c r="I94" s="12">
        <v>0</v>
      </c>
      <c r="J94" s="12">
        <f t="shared" si="12"/>
        <v>50</v>
      </c>
      <c r="K94" s="12">
        <v>0</v>
      </c>
      <c r="L94" s="12">
        <v>0</v>
      </c>
      <c r="M94" s="16">
        <f>SUM(H94:H96)</f>
        <v>220</v>
      </c>
      <c r="N94" s="18">
        <v>43567</v>
      </c>
      <c r="O94" s="18">
        <v>0</v>
      </c>
      <c r="P94" s="18">
        <f>M94</f>
        <v>220</v>
      </c>
      <c r="Q94" s="18">
        <f>N94-P94</f>
        <v>43347</v>
      </c>
      <c r="R94" s="18">
        <v>0</v>
      </c>
      <c r="S94" s="18">
        <f>-Q94</f>
        <v>-43347</v>
      </c>
    </row>
    <row r="95" spans="1:19">
      <c r="A95" s="12"/>
      <c r="B95" s="12"/>
      <c r="C95" s="14" t="s">
        <v>62</v>
      </c>
      <c r="D95" s="15">
        <v>0</v>
      </c>
      <c r="E95" s="12">
        <f t="shared" si="8"/>
        <v>0</v>
      </c>
      <c r="F95" s="15">
        <v>3</v>
      </c>
      <c r="G95" s="12">
        <f t="shared" si="9"/>
        <v>120</v>
      </c>
      <c r="H95" s="12">
        <f t="shared" si="10"/>
        <v>120</v>
      </c>
      <c r="I95" s="12">
        <v>0</v>
      </c>
      <c r="J95" s="12">
        <f t="shared" si="12"/>
        <v>120</v>
      </c>
      <c r="K95" s="12">
        <v>0</v>
      </c>
      <c r="L95" s="12">
        <v>0</v>
      </c>
      <c r="M95" s="16"/>
      <c r="N95" s="20"/>
      <c r="O95" s="20"/>
      <c r="P95" s="20"/>
      <c r="Q95" s="20"/>
      <c r="R95" s="20"/>
      <c r="S95" s="20"/>
    </row>
    <row r="96" spans="1:19">
      <c r="A96" s="12"/>
      <c r="B96" s="12"/>
      <c r="C96" s="14" t="s">
        <v>104</v>
      </c>
      <c r="D96" s="15">
        <v>1</v>
      </c>
      <c r="E96" s="12">
        <f t="shared" si="8"/>
        <v>50</v>
      </c>
      <c r="F96" s="15">
        <v>0</v>
      </c>
      <c r="G96" s="12">
        <f t="shared" si="9"/>
        <v>0</v>
      </c>
      <c r="H96" s="12">
        <f t="shared" si="10"/>
        <v>50</v>
      </c>
      <c r="I96" s="12">
        <v>0</v>
      </c>
      <c r="J96" s="12">
        <f t="shared" si="12"/>
        <v>50</v>
      </c>
      <c r="K96" s="12">
        <v>0</v>
      </c>
      <c r="L96" s="12">
        <v>0</v>
      </c>
      <c r="M96" s="16"/>
      <c r="N96" s="22"/>
      <c r="O96" s="22"/>
      <c r="P96" s="22"/>
      <c r="Q96" s="22"/>
      <c r="R96" s="22"/>
      <c r="S96" s="22"/>
    </row>
    <row r="97" spans="1:19">
      <c r="A97" s="12">
        <v>12</v>
      </c>
      <c r="B97" s="13" t="s">
        <v>105</v>
      </c>
      <c r="C97" s="14" t="s">
        <v>65</v>
      </c>
      <c r="D97" s="15">
        <v>0</v>
      </c>
      <c r="E97" s="12">
        <f t="shared" si="8"/>
        <v>0</v>
      </c>
      <c r="F97" s="15">
        <v>10</v>
      </c>
      <c r="G97" s="12">
        <f t="shared" si="9"/>
        <v>400</v>
      </c>
      <c r="H97" s="12">
        <f t="shared" si="10"/>
        <v>400</v>
      </c>
      <c r="I97" s="12">
        <v>0</v>
      </c>
      <c r="J97" s="12">
        <f t="shared" si="12"/>
        <v>400</v>
      </c>
      <c r="K97" s="12">
        <v>0</v>
      </c>
      <c r="L97" s="12">
        <v>0</v>
      </c>
      <c r="M97" s="16">
        <f>SUM(H97:H98)</f>
        <v>1400</v>
      </c>
      <c r="N97" s="18">
        <v>0</v>
      </c>
      <c r="O97" s="18">
        <f>M97</f>
        <v>1400</v>
      </c>
      <c r="P97" s="18">
        <v>0</v>
      </c>
      <c r="Q97" s="18">
        <v>0</v>
      </c>
      <c r="R97" s="18">
        <v>0</v>
      </c>
      <c r="S97" s="18">
        <v>0</v>
      </c>
    </row>
    <row r="98" spans="1:19">
      <c r="A98" s="12"/>
      <c r="B98" s="12"/>
      <c r="C98" s="14" t="s">
        <v>88</v>
      </c>
      <c r="D98" s="15">
        <v>0</v>
      </c>
      <c r="E98" s="12">
        <f t="shared" si="8"/>
        <v>0</v>
      </c>
      <c r="F98" s="15">
        <v>25</v>
      </c>
      <c r="G98" s="12">
        <f t="shared" si="9"/>
        <v>1000</v>
      </c>
      <c r="H98" s="12">
        <f t="shared" si="10"/>
        <v>1000</v>
      </c>
      <c r="I98" s="12">
        <v>0</v>
      </c>
      <c r="J98" s="12">
        <f t="shared" si="12"/>
        <v>1000</v>
      </c>
      <c r="K98" s="12">
        <v>0</v>
      </c>
      <c r="L98" s="12">
        <v>0</v>
      </c>
      <c r="M98" s="16"/>
      <c r="N98" s="22"/>
      <c r="O98" s="22"/>
      <c r="P98" s="22"/>
      <c r="Q98" s="22"/>
      <c r="R98" s="22"/>
      <c r="S98" s="22"/>
    </row>
    <row r="99" spans="1:19">
      <c r="A99" s="12">
        <v>13</v>
      </c>
      <c r="B99" s="13" t="s">
        <v>106</v>
      </c>
      <c r="C99" s="14" t="s">
        <v>107</v>
      </c>
      <c r="D99" s="15">
        <v>0</v>
      </c>
      <c r="E99" s="12">
        <f t="shared" si="8"/>
        <v>0</v>
      </c>
      <c r="F99" s="15">
        <v>112</v>
      </c>
      <c r="G99" s="12">
        <f t="shared" si="9"/>
        <v>4480</v>
      </c>
      <c r="H99" s="12">
        <f t="shared" si="10"/>
        <v>4480</v>
      </c>
      <c r="I99" s="12">
        <v>0</v>
      </c>
      <c r="J99" s="12">
        <f t="shared" si="12"/>
        <v>4480</v>
      </c>
      <c r="K99" s="12">
        <v>0</v>
      </c>
      <c r="L99" s="12">
        <v>0</v>
      </c>
      <c r="M99" s="12">
        <v>4480</v>
      </c>
      <c r="N99" s="12">
        <v>0</v>
      </c>
      <c r="O99" s="12">
        <f>M99</f>
        <v>4480</v>
      </c>
      <c r="P99" s="12">
        <v>0</v>
      </c>
      <c r="Q99" s="12">
        <v>0</v>
      </c>
      <c r="R99" s="12">
        <v>0</v>
      </c>
      <c r="S99" s="12">
        <v>0</v>
      </c>
    </row>
    <row r="100" spans="1:19">
      <c r="A100" s="12">
        <v>14</v>
      </c>
      <c r="B100" s="13" t="s">
        <v>108</v>
      </c>
      <c r="C100" s="14" t="s">
        <v>62</v>
      </c>
      <c r="D100" s="15">
        <v>0</v>
      </c>
      <c r="E100" s="12">
        <f t="shared" si="8"/>
        <v>0</v>
      </c>
      <c r="F100" s="15">
        <v>2</v>
      </c>
      <c r="G100" s="12">
        <f t="shared" si="9"/>
        <v>80</v>
      </c>
      <c r="H100" s="12">
        <f t="shared" si="10"/>
        <v>80</v>
      </c>
      <c r="I100" s="12">
        <v>0</v>
      </c>
      <c r="J100" s="12">
        <f t="shared" si="12"/>
        <v>80</v>
      </c>
      <c r="K100" s="12">
        <v>0</v>
      </c>
      <c r="L100" s="12">
        <v>0</v>
      </c>
      <c r="M100" s="16">
        <f>SUM(H100:H101)</f>
        <v>360</v>
      </c>
      <c r="N100" s="18"/>
      <c r="O100" s="18">
        <f>M100</f>
        <v>360</v>
      </c>
      <c r="P100" s="18"/>
      <c r="Q100" s="18">
        <v>0</v>
      </c>
      <c r="R100" s="18"/>
      <c r="S100" s="18"/>
    </row>
    <row r="101" spans="1:19">
      <c r="A101" s="12"/>
      <c r="B101" s="12"/>
      <c r="C101" s="14" t="s">
        <v>109</v>
      </c>
      <c r="D101" s="15">
        <v>0</v>
      </c>
      <c r="E101" s="12">
        <f t="shared" si="8"/>
        <v>0</v>
      </c>
      <c r="F101" s="15">
        <v>7</v>
      </c>
      <c r="G101" s="12">
        <f t="shared" si="9"/>
        <v>280</v>
      </c>
      <c r="H101" s="12">
        <f t="shared" si="10"/>
        <v>280</v>
      </c>
      <c r="I101" s="12">
        <v>0</v>
      </c>
      <c r="J101" s="12">
        <f t="shared" si="12"/>
        <v>280</v>
      </c>
      <c r="K101" s="12">
        <v>0</v>
      </c>
      <c r="L101" s="12">
        <v>0</v>
      </c>
      <c r="M101" s="16"/>
      <c r="N101" s="22"/>
      <c r="O101" s="22"/>
      <c r="P101" s="22"/>
      <c r="Q101" s="22"/>
      <c r="R101" s="22"/>
      <c r="S101" s="22"/>
    </row>
    <row r="102" spans="1:19">
      <c r="A102" s="12">
        <v>15</v>
      </c>
      <c r="B102" s="13" t="s">
        <v>110</v>
      </c>
      <c r="C102" s="14" t="s">
        <v>107</v>
      </c>
      <c r="D102" s="15">
        <v>0</v>
      </c>
      <c r="E102" s="12">
        <f t="shared" si="8"/>
        <v>0</v>
      </c>
      <c r="F102" s="15">
        <v>14</v>
      </c>
      <c r="G102" s="12">
        <f t="shared" si="9"/>
        <v>560</v>
      </c>
      <c r="H102" s="12">
        <f t="shared" si="10"/>
        <v>560</v>
      </c>
      <c r="I102" s="12">
        <v>0</v>
      </c>
      <c r="J102" s="12">
        <f t="shared" si="12"/>
        <v>560</v>
      </c>
      <c r="K102" s="12">
        <v>0</v>
      </c>
      <c r="L102" s="12">
        <v>0</v>
      </c>
      <c r="M102" s="12">
        <v>560</v>
      </c>
      <c r="N102" s="12">
        <v>0</v>
      </c>
      <c r="O102" s="12">
        <f>M102</f>
        <v>560</v>
      </c>
      <c r="P102" s="12">
        <v>0</v>
      </c>
      <c r="Q102" s="12">
        <v>0</v>
      </c>
      <c r="R102" s="12">
        <v>0</v>
      </c>
      <c r="S102" s="12">
        <v>0</v>
      </c>
    </row>
    <row r="103" spans="1:19">
      <c r="A103" s="12">
        <v>16</v>
      </c>
      <c r="B103" s="13" t="s">
        <v>111</v>
      </c>
      <c r="C103" s="14" t="s">
        <v>112</v>
      </c>
      <c r="D103" s="15">
        <v>0</v>
      </c>
      <c r="E103" s="12">
        <f t="shared" si="8"/>
        <v>0</v>
      </c>
      <c r="F103" s="15">
        <v>47233</v>
      </c>
      <c r="G103" s="12">
        <f t="shared" si="9"/>
        <v>1889320</v>
      </c>
      <c r="H103" s="12">
        <f t="shared" si="10"/>
        <v>1889320</v>
      </c>
      <c r="I103" s="12">
        <v>0</v>
      </c>
      <c r="J103" s="12">
        <f t="shared" si="12"/>
        <v>1889320</v>
      </c>
      <c r="K103" s="12">
        <v>0</v>
      </c>
      <c r="L103" s="12">
        <v>0</v>
      </c>
      <c r="M103" s="16">
        <f>SUM(H103:H166)</f>
        <v>247322760</v>
      </c>
      <c r="N103" s="18">
        <v>0</v>
      </c>
      <c r="O103" s="18">
        <f>M103</f>
        <v>247322760</v>
      </c>
      <c r="P103" s="18">
        <v>0</v>
      </c>
      <c r="Q103" s="18">
        <v>0</v>
      </c>
      <c r="R103" s="18">
        <v>0</v>
      </c>
      <c r="S103" s="18">
        <v>0</v>
      </c>
    </row>
    <row r="104" spans="1:19">
      <c r="A104" s="12"/>
      <c r="B104" s="12"/>
      <c r="C104" s="14" t="s">
        <v>113</v>
      </c>
      <c r="D104" s="15">
        <v>0</v>
      </c>
      <c r="E104" s="12">
        <f t="shared" si="8"/>
        <v>0</v>
      </c>
      <c r="F104" s="15">
        <v>2393</v>
      </c>
      <c r="G104" s="12">
        <f t="shared" si="9"/>
        <v>95720</v>
      </c>
      <c r="H104" s="12">
        <f t="shared" si="10"/>
        <v>95720</v>
      </c>
      <c r="I104" s="12">
        <v>0</v>
      </c>
      <c r="J104" s="12">
        <f t="shared" si="12"/>
        <v>95720</v>
      </c>
      <c r="K104" s="12">
        <v>0</v>
      </c>
      <c r="L104" s="12">
        <v>0</v>
      </c>
      <c r="M104" s="16"/>
      <c r="N104" s="20"/>
      <c r="O104" s="20"/>
      <c r="P104" s="20"/>
      <c r="Q104" s="20"/>
      <c r="R104" s="20"/>
      <c r="S104" s="20"/>
    </row>
    <row r="105" spans="1:19">
      <c r="A105" s="12"/>
      <c r="B105" s="12"/>
      <c r="C105" s="14" t="s">
        <v>114</v>
      </c>
      <c r="D105" s="15">
        <v>0</v>
      </c>
      <c r="E105" s="12">
        <f t="shared" si="8"/>
        <v>0</v>
      </c>
      <c r="F105" s="15">
        <v>8178</v>
      </c>
      <c r="G105" s="12">
        <f t="shared" si="9"/>
        <v>327120</v>
      </c>
      <c r="H105" s="12">
        <f t="shared" si="10"/>
        <v>327120</v>
      </c>
      <c r="I105" s="12">
        <v>0</v>
      </c>
      <c r="J105" s="12">
        <f t="shared" si="12"/>
        <v>327120</v>
      </c>
      <c r="K105" s="12">
        <v>0</v>
      </c>
      <c r="L105" s="12">
        <v>0</v>
      </c>
      <c r="M105" s="16"/>
      <c r="N105" s="20"/>
      <c r="O105" s="20"/>
      <c r="P105" s="20"/>
      <c r="Q105" s="20"/>
      <c r="R105" s="20"/>
      <c r="S105" s="20"/>
    </row>
    <row r="106" spans="1:19">
      <c r="A106" s="12"/>
      <c r="B106" s="12"/>
      <c r="C106" s="14" t="s">
        <v>20</v>
      </c>
      <c r="D106" s="15">
        <v>0</v>
      </c>
      <c r="E106" s="12">
        <f t="shared" si="8"/>
        <v>0</v>
      </c>
      <c r="F106" s="15">
        <v>40065</v>
      </c>
      <c r="G106" s="12">
        <f t="shared" si="9"/>
        <v>1602600</v>
      </c>
      <c r="H106" s="12">
        <f t="shared" si="10"/>
        <v>1602600</v>
      </c>
      <c r="I106" s="12">
        <v>0</v>
      </c>
      <c r="J106" s="12">
        <f t="shared" si="12"/>
        <v>1602600</v>
      </c>
      <c r="K106" s="12">
        <v>0</v>
      </c>
      <c r="L106" s="12">
        <v>0</v>
      </c>
      <c r="M106" s="16"/>
      <c r="N106" s="20"/>
      <c r="O106" s="20"/>
      <c r="P106" s="20"/>
      <c r="Q106" s="20"/>
      <c r="R106" s="20"/>
      <c r="S106" s="20"/>
    </row>
    <row r="107" spans="1:19">
      <c r="A107" s="12"/>
      <c r="B107" s="12"/>
      <c r="C107" s="14" t="s">
        <v>115</v>
      </c>
      <c r="D107" s="15">
        <v>0</v>
      </c>
      <c r="E107" s="12">
        <f t="shared" si="8"/>
        <v>0</v>
      </c>
      <c r="F107" s="15">
        <v>36775</v>
      </c>
      <c r="G107" s="12">
        <f t="shared" si="9"/>
        <v>1471000</v>
      </c>
      <c r="H107" s="12">
        <f t="shared" si="10"/>
        <v>1471000</v>
      </c>
      <c r="I107" s="12">
        <v>0</v>
      </c>
      <c r="J107" s="12">
        <f t="shared" si="12"/>
        <v>1471000</v>
      </c>
      <c r="K107" s="12">
        <v>0</v>
      </c>
      <c r="L107" s="12">
        <v>0</v>
      </c>
      <c r="M107" s="16"/>
      <c r="N107" s="20"/>
      <c r="O107" s="20"/>
      <c r="P107" s="20"/>
      <c r="Q107" s="20"/>
      <c r="R107" s="20"/>
      <c r="S107" s="20"/>
    </row>
    <row r="108" spans="1:19">
      <c r="A108" s="12"/>
      <c r="B108" s="12"/>
      <c r="C108" s="14" t="s">
        <v>116</v>
      </c>
      <c r="D108" s="15">
        <v>0</v>
      </c>
      <c r="E108" s="12">
        <f t="shared" si="8"/>
        <v>0</v>
      </c>
      <c r="F108" s="15">
        <v>45288</v>
      </c>
      <c r="G108" s="12">
        <f t="shared" si="9"/>
        <v>1811520</v>
      </c>
      <c r="H108" s="12">
        <f t="shared" si="10"/>
        <v>1811520</v>
      </c>
      <c r="I108" s="12">
        <v>0</v>
      </c>
      <c r="J108" s="12">
        <f t="shared" si="12"/>
        <v>1811520</v>
      </c>
      <c r="K108" s="12">
        <v>0</v>
      </c>
      <c r="L108" s="12">
        <v>0</v>
      </c>
      <c r="M108" s="16"/>
      <c r="N108" s="20"/>
      <c r="O108" s="20"/>
      <c r="P108" s="20"/>
      <c r="Q108" s="20"/>
      <c r="R108" s="20"/>
      <c r="S108" s="20"/>
    </row>
    <row r="109" spans="1:19">
      <c r="A109" s="12"/>
      <c r="B109" s="12"/>
      <c r="C109" s="14" t="s">
        <v>21</v>
      </c>
      <c r="D109" s="15">
        <v>0</v>
      </c>
      <c r="E109" s="12">
        <f t="shared" si="8"/>
        <v>0</v>
      </c>
      <c r="F109" s="15">
        <v>105143</v>
      </c>
      <c r="G109" s="12">
        <f t="shared" si="9"/>
        <v>4205720</v>
      </c>
      <c r="H109" s="12">
        <f t="shared" si="10"/>
        <v>4205720</v>
      </c>
      <c r="I109" s="12">
        <v>0</v>
      </c>
      <c r="J109" s="12">
        <f t="shared" si="12"/>
        <v>4205720</v>
      </c>
      <c r="K109" s="12">
        <v>0</v>
      </c>
      <c r="L109" s="12">
        <v>0</v>
      </c>
      <c r="M109" s="16"/>
      <c r="N109" s="20"/>
      <c r="O109" s="20"/>
      <c r="P109" s="20"/>
      <c r="Q109" s="20"/>
      <c r="R109" s="20"/>
      <c r="S109" s="20"/>
    </row>
    <row r="110" spans="1:19">
      <c r="A110" s="12"/>
      <c r="B110" s="12"/>
      <c r="C110" s="14" t="s">
        <v>117</v>
      </c>
      <c r="D110" s="15">
        <v>0</v>
      </c>
      <c r="E110" s="12">
        <f t="shared" si="8"/>
        <v>0</v>
      </c>
      <c r="F110" s="15">
        <v>70466</v>
      </c>
      <c r="G110" s="12">
        <f t="shared" si="9"/>
        <v>2818640</v>
      </c>
      <c r="H110" s="12">
        <f t="shared" si="10"/>
        <v>2818640</v>
      </c>
      <c r="I110" s="12">
        <v>0</v>
      </c>
      <c r="J110" s="12">
        <f t="shared" si="12"/>
        <v>2818640</v>
      </c>
      <c r="K110" s="12">
        <v>0</v>
      </c>
      <c r="L110" s="12">
        <v>0</v>
      </c>
      <c r="M110" s="16"/>
      <c r="N110" s="20"/>
      <c r="O110" s="20"/>
      <c r="P110" s="20"/>
      <c r="Q110" s="20"/>
      <c r="R110" s="20"/>
      <c r="S110" s="20"/>
    </row>
    <row r="111" spans="1:19">
      <c r="A111" s="12"/>
      <c r="B111" s="12"/>
      <c r="C111" s="14" t="s">
        <v>118</v>
      </c>
      <c r="D111" s="15">
        <v>0</v>
      </c>
      <c r="E111" s="12">
        <f t="shared" si="8"/>
        <v>0</v>
      </c>
      <c r="F111" s="15">
        <v>143320</v>
      </c>
      <c r="G111" s="12">
        <f t="shared" si="9"/>
        <v>5732800</v>
      </c>
      <c r="H111" s="12">
        <f t="shared" si="10"/>
        <v>5732800</v>
      </c>
      <c r="I111" s="12">
        <v>0</v>
      </c>
      <c r="J111" s="12">
        <f t="shared" si="12"/>
        <v>5732800</v>
      </c>
      <c r="K111" s="12">
        <v>0</v>
      </c>
      <c r="L111" s="12">
        <v>0</v>
      </c>
      <c r="M111" s="16"/>
      <c r="N111" s="20"/>
      <c r="O111" s="20"/>
      <c r="P111" s="20"/>
      <c r="Q111" s="20"/>
      <c r="R111" s="20"/>
      <c r="S111" s="20"/>
    </row>
    <row r="112" spans="1:19">
      <c r="A112" s="12"/>
      <c r="B112" s="12"/>
      <c r="C112" s="14" t="s">
        <v>73</v>
      </c>
      <c r="D112" s="15">
        <v>0</v>
      </c>
      <c r="E112" s="12">
        <f t="shared" si="8"/>
        <v>0</v>
      </c>
      <c r="F112" s="15">
        <v>49913</v>
      </c>
      <c r="G112" s="12">
        <f t="shared" si="9"/>
        <v>1996520</v>
      </c>
      <c r="H112" s="12">
        <f t="shared" si="10"/>
        <v>1996520</v>
      </c>
      <c r="I112" s="12">
        <v>0</v>
      </c>
      <c r="J112" s="12">
        <f t="shared" si="12"/>
        <v>1996520</v>
      </c>
      <c r="K112" s="12">
        <v>0</v>
      </c>
      <c r="L112" s="12">
        <v>0</v>
      </c>
      <c r="M112" s="16"/>
      <c r="N112" s="20"/>
      <c r="O112" s="20"/>
      <c r="P112" s="20"/>
      <c r="Q112" s="20"/>
      <c r="R112" s="20"/>
      <c r="S112" s="20"/>
    </row>
    <row r="113" spans="1:19">
      <c r="A113" s="12"/>
      <c r="B113" s="12"/>
      <c r="C113" s="14" t="s">
        <v>74</v>
      </c>
      <c r="D113" s="15">
        <v>0</v>
      </c>
      <c r="E113" s="12">
        <f t="shared" si="8"/>
        <v>0</v>
      </c>
      <c r="F113" s="15">
        <v>108557</v>
      </c>
      <c r="G113" s="12">
        <f t="shared" si="9"/>
        <v>4342280</v>
      </c>
      <c r="H113" s="12">
        <f t="shared" si="10"/>
        <v>4342280</v>
      </c>
      <c r="I113" s="12">
        <v>0</v>
      </c>
      <c r="J113" s="12">
        <f t="shared" si="12"/>
        <v>4342280</v>
      </c>
      <c r="K113" s="12">
        <v>0</v>
      </c>
      <c r="L113" s="12">
        <v>0</v>
      </c>
      <c r="M113" s="16"/>
      <c r="N113" s="20"/>
      <c r="O113" s="20"/>
      <c r="P113" s="20"/>
      <c r="Q113" s="20"/>
      <c r="R113" s="20"/>
      <c r="S113" s="20"/>
    </row>
    <row r="114" spans="1:19">
      <c r="A114" s="12"/>
      <c r="B114" s="12"/>
      <c r="C114" s="14" t="s">
        <v>41</v>
      </c>
      <c r="D114" s="15">
        <v>0</v>
      </c>
      <c r="E114" s="12">
        <f t="shared" si="8"/>
        <v>0</v>
      </c>
      <c r="F114" s="15">
        <v>32317</v>
      </c>
      <c r="G114" s="12">
        <f t="shared" si="9"/>
        <v>1292680</v>
      </c>
      <c r="H114" s="12">
        <f t="shared" si="10"/>
        <v>1292680</v>
      </c>
      <c r="I114" s="12">
        <v>0</v>
      </c>
      <c r="J114" s="12">
        <f t="shared" si="12"/>
        <v>1292680</v>
      </c>
      <c r="K114" s="12">
        <v>0</v>
      </c>
      <c r="L114" s="12">
        <v>0</v>
      </c>
      <c r="M114" s="16"/>
      <c r="N114" s="20"/>
      <c r="O114" s="20"/>
      <c r="P114" s="20"/>
      <c r="Q114" s="20"/>
      <c r="R114" s="20"/>
      <c r="S114" s="20"/>
    </row>
    <row r="115" spans="1:19">
      <c r="A115" s="12"/>
      <c r="B115" s="12"/>
      <c r="C115" s="14" t="s">
        <v>119</v>
      </c>
      <c r="D115" s="15">
        <v>0</v>
      </c>
      <c r="E115" s="12">
        <f t="shared" si="8"/>
        <v>0</v>
      </c>
      <c r="F115" s="15">
        <v>20367</v>
      </c>
      <c r="G115" s="12">
        <f t="shared" si="9"/>
        <v>814680</v>
      </c>
      <c r="H115" s="12">
        <f t="shared" si="10"/>
        <v>814680</v>
      </c>
      <c r="I115" s="12">
        <v>0</v>
      </c>
      <c r="J115" s="12">
        <f t="shared" si="12"/>
        <v>814680</v>
      </c>
      <c r="K115" s="12">
        <v>0</v>
      </c>
      <c r="L115" s="12">
        <v>0</v>
      </c>
      <c r="M115" s="16"/>
      <c r="N115" s="20"/>
      <c r="O115" s="20"/>
      <c r="P115" s="20"/>
      <c r="Q115" s="20"/>
      <c r="R115" s="20"/>
      <c r="S115" s="20"/>
    </row>
    <row r="116" spans="1:19">
      <c r="A116" s="12"/>
      <c r="B116" s="12"/>
      <c r="C116" s="14" t="s">
        <v>120</v>
      </c>
      <c r="D116" s="15">
        <v>0</v>
      </c>
      <c r="E116" s="12">
        <f t="shared" si="8"/>
        <v>0</v>
      </c>
      <c r="F116" s="15">
        <v>17211</v>
      </c>
      <c r="G116" s="12">
        <f t="shared" si="9"/>
        <v>688440</v>
      </c>
      <c r="H116" s="12">
        <f t="shared" si="10"/>
        <v>688440</v>
      </c>
      <c r="I116" s="12">
        <v>0</v>
      </c>
      <c r="J116" s="12">
        <f t="shared" si="12"/>
        <v>688440</v>
      </c>
      <c r="K116" s="12">
        <v>0</v>
      </c>
      <c r="L116" s="12">
        <v>0</v>
      </c>
      <c r="M116" s="16"/>
      <c r="N116" s="20"/>
      <c r="O116" s="20"/>
      <c r="P116" s="20"/>
      <c r="Q116" s="20"/>
      <c r="R116" s="20"/>
      <c r="S116" s="20"/>
    </row>
    <row r="117" spans="1:19">
      <c r="A117" s="12"/>
      <c r="B117" s="12"/>
      <c r="C117" s="14" t="s">
        <v>65</v>
      </c>
      <c r="D117" s="15">
        <v>0</v>
      </c>
      <c r="E117" s="12">
        <f t="shared" si="8"/>
        <v>0</v>
      </c>
      <c r="F117" s="15">
        <v>84896</v>
      </c>
      <c r="G117" s="12">
        <f t="shared" si="9"/>
        <v>3395840</v>
      </c>
      <c r="H117" s="12">
        <f t="shared" si="10"/>
        <v>3395840</v>
      </c>
      <c r="I117" s="12">
        <v>0</v>
      </c>
      <c r="J117" s="12">
        <f t="shared" si="12"/>
        <v>3395840</v>
      </c>
      <c r="K117" s="12">
        <v>0</v>
      </c>
      <c r="L117" s="12">
        <v>0</v>
      </c>
      <c r="M117" s="16"/>
      <c r="N117" s="20"/>
      <c r="O117" s="20"/>
      <c r="P117" s="20"/>
      <c r="Q117" s="20"/>
      <c r="R117" s="20"/>
      <c r="S117" s="20"/>
    </row>
    <row r="118" spans="1:19">
      <c r="A118" s="12"/>
      <c r="B118" s="12"/>
      <c r="C118" s="14" t="s">
        <v>43</v>
      </c>
      <c r="D118" s="15">
        <v>0</v>
      </c>
      <c r="E118" s="12">
        <f t="shared" si="8"/>
        <v>0</v>
      </c>
      <c r="F118" s="15">
        <v>81904</v>
      </c>
      <c r="G118" s="12">
        <f t="shared" si="9"/>
        <v>3276160</v>
      </c>
      <c r="H118" s="12">
        <f t="shared" si="10"/>
        <v>3276160</v>
      </c>
      <c r="I118" s="12">
        <v>0</v>
      </c>
      <c r="J118" s="12">
        <f t="shared" si="12"/>
        <v>3276160</v>
      </c>
      <c r="K118" s="12">
        <v>0</v>
      </c>
      <c r="L118" s="12">
        <v>0</v>
      </c>
      <c r="M118" s="16"/>
      <c r="N118" s="20"/>
      <c r="O118" s="20"/>
      <c r="P118" s="20"/>
      <c r="Q118" s="20"/>
      <c r="R118" s="20"/>
      <c r="S118" s="20"/>
    </row>
    <row r="119" spans="1:19">
      <c r="A119" s="12"/>
      <c r="B119" s="12"/>
      <c r="C119" s="14" t="s">
        <v>121</v>
      </c>
      <c r="D119" s="15">
        <v>0</v>
      </c>
      <c r="E119" s="12">
        <f t="shared" si="8"/>
        <v>0</v>
      </c>
      <c r="F119" s="15">
        <v>3206</v>
      </c>
      <c r="G119" s="12">
        <f t="shared" si="9"/>
        <v>128240</v>
      </c>
      <c r="H119" s="12">
        <f t="shared" si="10"/>
        <v>128240</v>
      </c>
      <c r="I119" s="12">
        <v>0</v>
      </c>
      <c r="J119" s="12">
        <f t="shared" si="12"/>
        <v>128240</v>
      </c>
      <c r="K119" s="12">
        <v>0</v>
      </c>
      <c r="L119" s="12">
        <v>0</v>
      </c>
      <c r="M119" s="16"/>
      <c r="N119" s="20"/>
      <c r="O119" s="20"/>
      <c r="P119" s="20"/>
      <c r="Q119" s="20"/>
      <c r="R119" s="20"/>
      <c r="S119" s="20"/>
    </row>
    <row r="120" spans="1:19">
      <c r="A120" s="12"/>
      <c r="B120" s="12"/>
      <c r="C120" s="14" t="s">
        <v>122</v>
      </c>
      <c r="D120" s="15">
        <v>0</v>
      </c>
      <c r="E120" s="12">
        <f t="shared" si="8"/>
        <v>0</v>
      </c>
      <c r="F120" s="15">
        <v>94652</v>
      </c>
      <c r="G120" s="12">
        <f t="shared" si="9"/>
        <v>3786080</v>
      </c>
      <c r="H120" s="12">
        <f t="shared" si="10"/>
        <v>3786080</v>
      </c>
      <c r="I120" s="12">
        <v>0</v>
      </c>
      <c r="J120" s="12">
        <f t="shared" si="12"/>
        <v>3786080</v>
      </c>
      <c r="K120" s="12">
        <v>0</v>
      </c>
      <c r="L120" s="12">
        <v>0</v>
      </c>
      <c r="M120" s="16"/>
      <c r="N120" s="20"/>
      <c r="O120" s="20"/>
      <c r="P120" s="20"/>
      <c r="Q120" s="20"/>
      <c r="R120" s="20"/>
      <c r="S120" s="20"/>
    </row>
    <row r="121" spans="1:19">
      <c r="A121" s="12"/>
      <c r="B121" s="12"/>
      <c r="C121" s="14" t="s">
        <v>22</v>
      </c>
      <c r="D121" s="15">
        <v>0</v>
      </c>
      <c r="E121" s="12">
        <f t="shared" si="8"/>
        <v>0</v>
      </c>
      <c r="F121" s="15">
        <v>451</v>
      </c>
      <c r="G121" s="12">
        <f t="shared" si="9"/>
        <v>18040</v>
      </c>
      <c r="H121" s="12">
        <f t="shared" si="10"/>
        <v>18040</v>
      </c>
      <c r="I121" s="12">
        <v>0</v>
      </c>
      <c r="J121" s="12">
        <f t="shared" si="12"/>
        <v>18040</v>
      </c>
      <c r="K121" s="12">
        <v>0</v>
      </c>
      <c r="L121" s="12">
        <v>0</v>
      </c>
      <c r="M121" s="16"/>
      <c r="N121" s="20"/>
      <c r="O121" s="20"/>
      <c r="P121" s="20"/>
      <c r="Q121" s="20"/>
      <c r="R121" s="20"/>
      <c r="S121" s="20"/>
    </row>
    <row r="122" spans="1:19">
      <c r="A122" s="12"/>
      <c r="B122" s="12"/>
      <c r="C122" s="14" t="s">
        <v>55</v>
      </c>
      <c r="D122" s="15">
        <v>0</v>
      </c>
      <c r="E122" s="12">
        <f t="shared" si="8"/>
        <v>0</v>
      </c>
      <c r="F122" s="15">
        <v>250094</v>
      </c>
      <c r="G122" s="12">
        <f t="shared" si="9"/>
        <v>10003760</v>
      </c>
      <c r="H122" s="12">
        <f t="shared" si="10"/>
        <v>10003760</v>
      </c>
      <c r="I122" s="12">
        <v>0</v>
      </c>
      <c r="J122" s="12">
        <f t="shared" si="12"/>
        <v>10003760</v>
      </c>
      <c r="K122" s="12">
        <v>0</v>
      </c>
      <c r="L122" s="12">
        <v>0</v>
      </c>
      <c r="M122" s="16"/>
      <c r="N122" s="20"/>
      <c r="O122" s="20"/>
      <c r="P122" s="20"/>
      <c r="Q122" s="20"/>
      <c r="R122" s="20"/>
      <c r="S122" s="20"/>
    </row>
    <row r="123" spans="1:19">
      <c r="A123" s="12"/>
      <c r="B123" s="12"/>
      <c r="C123" s="14" t="s">
        <v>79</v>
      </c>
      <c r="D123" s="15">
        <v>0</v>
      </c>
      <c r="E123" s="12">
        <f t="shared" si="8"/>
        <v>0</v>
      </c>
      <c r="F123" s="15">
        <v>39471</v>
      </c>
      <c r="G123" s="12">
        <f t="shared" si="9"/>
        <v>1578840</v>
      </c>
      <c r="H123" s="12">
        <f t="shared" si="10"/>
        <v>1578840</v>
      </c>
      <c r="I123" s="12">
        <v>0</v>
      </c>
      <c r="J123" s="12">
        <f t="shared" si="12"/>
        <v>1578840</v>
      </c>
      <c r="K123" s="12">
        <v>0</v>
      </c>
      <c r="L123" s="12">
        <v>0</v>
      </c>
      <c r="M123" s="16"/>
      <c r="N123" s="20"/>
      <c r="O123" s="20"/>
      <c r="P123" s="20"/>
      <c r="Q123" s="20"/>
      <c r="R123" s="20"/>
      <c r="S123" s="20"/>
    </row>
    <row r="124" spans="1:19">
      <c r="A124" s="12"/>
      <c r="B124" s="12"/>
      <c r="C124" s="14" t="s">
        <v>123</v>
      </c>
      <c r="D124" s="15">
        <v>0</v>
      </c>
      <c r="E124" s="12">
        <f t="shared" si="8"/>
        <v>0</v>
      </c>
      <c r="F124" s="15">
        <v>20725</v>
      </c>
      <c r="G124" s="12">
        <f t="shared" si="9"/>
        <v>829000</v>
      </c>
      <c r="H124" s="12">
        <f t="shared" si="10"/>
        <v>829000</v>
      </c>
      <c r="I124" s="12">
        <v>0</v>
      </c>
      <c r="J124" s="12">
        <f t="shared" si="12"/>
        <v>829000</v>
      </c>
      <c r="K124" s="12">
        <v>0</v>
      </c>
      <c r="L124" s="12">
        <v>0</v>
      </c>
      <c r="M124" s="16"/>
      <c r="N124" s="20"/>
      <c r="O124" s="20"/>
      <c r="P124" s="20"/>
      <c r="Q124" s="20"/>
      <c r="R124" s="20"/>
      <c r="S124" s="20"/>
    </row>
    <row r="125" spans="1:19">
      <c r="A125" s="12"/>
      <c r="B125" s="12"/>
      <c r="C125" s="14" t="s">
        <v>81</v>
      </c>
      <c r="D125" s="15">
        <v>0</v>
      </c>
      <c r="E125" s="12">
        <f t="shared" si="8"/>
        <v>0</v>
      </c>
      <c r="F125" s="15">
        <v>66220</v>
      </c>
      <c r="G125" s="12">
        <f t="shared" si="9"/>
        <v>2648800</v>
      </c>
      <c r="H125" s="12">
        <f t="shared" si="10"/>
        <v>2648800</v>
      </c>
      <c r="I125" s="12">
        <v>0</v>
      </c>
      <c r="J125" s="12">
        <f t="shared" si="12"/>
        <v>2648800</v>
      </c>
      <c r="K125" s="12">
        <v>0</v>
      </c>
      <c r="L125" s="12">
        <v>0</v>
      </c>
      <c r="M125" s="16"/>
      <c r="N125" s="20"/>
      <c r="O125" s="20"/>
      <c r="P125" s="20"/>
      <c r="Q125" s="20"/>
      <c r="R125" s="20"/>
      <c r="S125" s="20"/>
    </row>
    <row r="126" spans="1:19">
      <c r="A126" s="12"/>
      <c r="B126" s="12"/>
      <c r="C126" s="14" t="s">
        <v>66</v>
      </c>
      <c r="D126" s="15">
        <v>0</v>
      </c>
      <c r="E126" s="12">
        <f t="shared" si="8"/>
        <v>0</v>
      </c>
      <c r="F126" s="15">
        <v>390184</v>
      </c>
      <c r="G126" s="12">
        <f t="shared" si="9"/>
        <v>15607360</v>
      </c>
      <c r="H126" s="12">
        <f t="shared" si="10"/>
        <v>15607360</v>
      </c>
      <c r="I126" s="12">
        <v>0</v>
      </c>
      <c r="J126" s="12">
        <f t="shared" si="12"/>
        <v>15607360</v>
      </c>
      <c r="K126" s="12">
        <v>0</v>
      </c>
      <c r="L126" s="12">
        <v>0</v>
      </c>
      <c r="M126" s="16"/>
      <c r="N126" s="20"/>
      <c r="O126" s="20"/>
      <c r="P126" s="20"/>
      <c r="Q126" s="20"/>
      <c r="R126" s="20"/>
      <c r="S126" s="20"/>
    </row>
    <row r="127" spans="1:19">
      <c r="A127" s="12"/>
      <c r="B127" s="12"/>
      <c r="C127" s="14" t="s">
        <v>124</v>
      </c>
      <c r="D127" s="15">
        <v>0</v>
      </c>
      <c r="E127" s="12">
        <f t="shared" si="8"/>
        <v>0</v>
      </c>
      <c r="F127" s="15">
        <v>28132</v>
      </c>
      <c r="G127" s="12">
        <f t="shared" si="9"/>
        <v>1125280</v>
      </c>
      <c r="H127" s="12">
        <f t="shared" si="10"/>
        <v>1125280</v>
      </c>
      <c r="I127" s="12">
        <v>0</v>
      </c>
      <c r="J127" s="12">
        <f t="shared" si="12"/>
        <v>1125280</v>
      </c>
      <c r="K127" s="12">
        <v>0</v>
      </c>
      <c r="L127" s="12">
        <v>0</v>
      </c>
      <c r="M127" s="16"/>
      <c r="N127" s="20"/>
      <c r="O127" s="20"/>
      <c r="P127" s="20"/>
      <c r="Q127" s="20"/>
      <c r="R127" s="20"/>
      <c r="S127" s="20"/>
    </row>
    <row r="128" spans="1:19">
      <c r="A128" s="12"/>
      <c r="B128" s="12"/>
      <c r="C128" s="14" t="s">
        <v>125</v>
      </c>
      <c r="D128" s="15">
        <v>0</v>
      </c>
      <c r="E128" s="12">
        <f t="shared" si="8"/>
        <v>0</v>
      </c>
      <c r="F128" s="15">
        <v>22865</v>
      </c>
      <c r="G128" s="12">
        <f t="shared" si="9"/>
        <v>914600</v>
      </c>
      <c r="H128" s="12">
        <f t="shared" si="10"/>
        <v>914600</v>
      </c>
      <c r="I128" s="12">
        <v>0</v>
      </c>
      <c r="J128" s="12">
        <f t="shared" si="12"/>
        <v>914600</v>
      </c>
      <c r="K128" s="12">
        <v>0</v>
      </c>
      <c r="L128" s="12">
        <v>0</v>
      </c>
      <c r="M128" s="16"/>
      <c r="N128" s="20"/>
      <c r="O128" s="20"/>
      <c r="P128" s="20"/>
      <c r="Q128" s="20"/>
      <c r="R128" s="20"/>
      <c r="S128" s="20"/>
    </row>
    <row r="129" spans="1:19">
      <c r="A129" s="12"/>
      <c r="B129" s="12"/>
      <c r="C129" s="14" t="s">
        <v>126</v>
      </c>
      <c r="D129" s="15">
        <v>0</v>
      </c>
      <c r="E129" s="12">
        <f t="shared" si="8"/>
        <v>0</v>
      </c>
      <c r="F129" s="15">
        <v>68461</v>
      </c>
      <c r="G129" s="12">
        <f t="shared" si="9"/>
        <v>2738440</v>
      </c>
      <c r="H129" s="12">
        <f t="shared" si="10"/>
        <v>2738440</v>
      </c>
      <c r="I129" s="12">
        <v>0</v>
      </c>
      <c r="J129" s="12">
        <f t="shared" si="12"/>
        <v>2738440</v>
      </c>
      <c r="K129" s="12">
        <v>0</v>
      </c>
      <c r="L129" s="12">
        <v>0</v>
      </c>
      <c r="M129" s="16"/>
      <c r="N129" s="20"/>
      <c r="O129" s="20"/>
      <c r="P129" s="20"/>
      <c r="Q129" s="20"/>
      <c r="R129" s="20"/>
      <c r="S129" s="20"/>
    </row>
    <row r="130" spans="1:19">
      <c r="A130" s="12"/>
      <c r="B130" s="12"/>
      <c r="C130" s="14" t="s">
        <v>127</v>
      </c>
      <c r="D130" s="15">
        <v>0</v>
      </c>
      <c r="E130" s="12">
        <f t="shared" si="8"/>
        <v>0</v>
      </c>
      <c r="F130" s="15">
        <v>44759</v>
      </c>
      <c r="G130" s="12">
        <f t="shared" si="9"/>
        <v>1790360</v>
      </c>
      <c r="H130" s="12">
        <f t="shared" si="10"/>
        <v>1790360</v>
      </c>
      <c r="I130" s="12">
        <v>0</v>
      </c>
      <c r="J130" s="12">
        <f t="shared" si="12"/>
        <v>1790360</v>
      </c>
      <c r="K130" s="12">
        <v>0</v>
      </c>
      <c r="L130" s="12">
        <v>0</v>
      </c>
      <c r="M130" s="16"/>
      <c r="N130" s="20"/>
      <c r="O130" s="20"/>
      <c r="P130" s="20"/>
      <c r="Q130" s="20"/>
      <c r="R130" s="20"/>
      <c r="S130" s="20"/>
    </row>
    <row r="131" spans="1:19">
      <c r="A131" s="12"/>
      <c r="B131" s="12"/>
      <c r="C131" s="14" t="s">
        <v>128</v>
      </c>
      <c r="D131" s="15">
        <v>0</v>
      </c>
      <c r="E131" s="12">
        <f t="shared" ref="E131:E195" si="13">D131*50</f>
        <v>0</v>
      </c>
      <c r="F131" s="15">
        <v>32291</v>
      </c>
      <c r="G131" s="12">
        <f t="shared" ref="G131:G195" si="14">F131*40</f>
        <v>1291640</v>
      </c>
      <c r="H131" s="12">
        <f t="shared" ref="H131:H195" si="15">E131+G131</f>
        <v>1291640</v>
      </c>
      <c r="I131" s="12">
        <v>0</v>
      </c>
      <c r="J131" s="12">
        <f t="shared" si="12"/>
        <v>1291640</v>
      </c>
      <c r="K131" s="12">
        <v>0</v>
      </c>
      <c r="L131" s="12">
        <v>0</v>
      </c>
      <c r="M131" s="16"/>
      <c r="N131" s="20"/>
      <c r="O131" s="20"/>
      <c r="P131" s="20"/>
      <c r="Q131" s="20"/>
      <c r="R131" s="20"/>
      <c r="S131" s="20"/>
    </row>
    <row r="132" spans="1:19">
      <c r="A132" s="12"/>
      <c r="B132" s="12"/>
      <c r="C132" s="14" t="s">
        <v>129</v>
      </c>
      <c r="D132" s="15">
        <v>0</v>
      </c>
      <c r="E132" s="12">
        <f t="shared" si="13"/>
        <v>0</v>
      </c>
      <c r="F132" s="15">
        <v>111969</v>
      </c>
      <c r="G132" s="12">
        <f t="shared" si="14"/>
        <v>4478760</v>
      </c>
      <c r="H132" s="12">
        <f t="shared" si="15"/>
        <v>4478760</v>
      </c>
      <c r="I132" s="12">
        <v>0</v>
      </c>
      <c r="J132" s="12">
        <f t="shared" si="12"/>
        <v>4478760</v>
      </c>
      <c r="K132" s="12">
        <v>0</v>
      </c>
      <c r="L132" s="12">
        <v>0</v>
      </c>
      <c r="M132" s="16"/>
      <c r="N132" s="20"/>
      <c r="O132" s="20"/>
      <c r="P132" s="20"/>
      <c r="Q132" s="20"/>
      <c r="R132" s="20"/>
      <c r="S132" s="20"/>
    </row>
    <row r="133" spans="1:19">
      <c r="A133" s="12"/>
      <c r="B133" s="12"/>
      <c r="C133" s="14" t="s">
        <v>130</v>
      </c>
      <c r="D133" s="15">
        <v>0</v>
      </c>
      <c r="E133" s="12">
        <f t="shared" si="13"/>
        <v>0</v>
      </c>
      <c r="F133" s="15">
        <v>95032</v>
      </c>
      <c r="G133" s="12">
        <f t="shared" si="14"/>
        <v>3801280</v>
      </c>
      <c r="H133" s="12">
        <f t="shared" si="15"/>
        <v>3801280</v>
      </c>
      <c r="I133" s="12">
        <v>0</v>
      </c>
      <c r="J133" s="12">
        <f t="shared" si="12"/>
        <v>3801280</v>
      </c>
      <c r="K133" s="12">
        <v>0</v>
      </c>
      <c r="L133" s="12">
        <v>0</v>
      </c>
      <c r="M133" s="16"/>
      <c r="N133" s="20"/>
      <c r="O133" s="20"/>
      <c r="P133" s="20"/>
      <c r="Q133" s="20"/>
      <c r="R133" s="20"/>
      <c r="S133" s="20"/>
    </row>
    <row r="134" spans="1:19">
      <c r="A134" s="12"/>
      <c r="B134" s="12"/>
      <c r="C134" s="14" t="s">
        <v>23</v>
      </c>
      <c r="D134" s="15">
        <v>0</v>
      </c>
      <c r="E134" s="12">
        <f t="shared" si="13"/>
        <v>0</v>
      </c>
      <c r="F134" s="15">
        <v>180935</v>
      </c>
      <c r="G134" s="12">
        <f t="shared" si="14"/>
        <v>7237400</v>
      </c>
      <c r="H134" s="12">
        <f t="shared" si="15"/>
        <v>7237400</v>
      </c>
      <c r="I134" s="12">
        <v>0</v>
      </c>
      <c r="J134" s="12">
        <f t="shared" si="12"/>
        <v>7237400</v>
      </c>
      <c r="K134" s="12">
        <v>0</v>
      </c>
      <c r="L134" s="12">
        <v>0</v>
      </c>
      <c r="M134" s="16"/>
      <c r="N134" s="20"/>
      <c r="O134" s="20"/>
      <c r="P134" s="20"/>
      <c r="Q134" s="20"/>
      <c r="R134" s="20"/>
      <c r="S134" s="20"/>
    </row>
    <row r="135" spans="1:19">
      <c r="A135" s="12"/>
      <c r="B135" s="12"/>
      <c r="C135" s="14" t="s">
        <v>131</v>
      </c>
      <c r="D135" s="15">
        <v>0</v>
      </c>
      <c r="E135" s="12">
        <f t="shared" si="13"/>
        <v>0</v>
      </c>
      <c r="F135" s="15">
        <v>121246</v>
      </c>
      <c r="G135" s="12">
        <f t="shared" si="14"/>
        <v>4849840</v>
      </c>
      <c r="H135" s="12">
        <f t="shared" si="15"/>
        <v>4849840</v>
      </c>
      <c r="I135" s="12">
        <v>0</v>
      </c>
      <c r="J135" s="12">
        <f t="shared" si="12"/>
        <v>4849840</v>
      </c>
      <c r="K135" s="12">
        <v>0</v>
      </c>
      <c r="L135" s="12">
        <v>0</v>
      </c>
      <c r="M135" s="16"/>
      <c r="N135" s="20"/>
      <c r="O135" s="20"/>
      <c r="P135" s="20"/>
      <c r="Q135" s="20"/>
      <c r="R135" s="20"/>
      <c r="S135" s="20"/>
    </row>
    <row r="136" spans="1:19">
      <c r="A136" s="12"/>
      <c r="B136" s="12"/>
      <c r="C136" s="14" t="s">
        <v>132</v>
      </c>
      <c r="D136" s="15">
        <v>0</v>
      </c>
      <c r="E136" s="12">
        <f t="shared" si="13"/>
        <v>0</v>
      </c>
      <c r="F136" s="15">
        <v>127829</v>
      </c>
      <c r="G136" s="12">
        <f t="shared" si="14"/>
        <v>5113160</v>
      </c>
      <c r="H136" s="12">
        <f t="shared" si="15"/>
        <v>5113160</v>
      </c>
      <c r="I136" s="12">
        <v>0</v>
      </c>
      <c r="J136" s="12">
        <f t="shared" si="12"/>
        <v>5113160</v>
      </c>
      <c r="K136" s="12">
        <v>0</v>
      </c>
      <c r="L136" s="12">
        <v>0</v>
      </c>
      <c r="M136" s="16"/>
      <c r="N136" s="20"/>
      <c r="O136" s="20"/>
      <c r="P136" s="20"/>
      <c r="Q136" s="20"/>
      <c r="R136" s="20"/>
      <c r="S136" s="20"/>
    </row>
    <row r="137" spans="1:19">
      <c r="A137" s="12"/>
      <c r="B137" s="12"/>
      <c r="C137" s="14" t="s">
        <v>133</v>
      </c>
      <c r="D137" s="15">
        <v>0</v>
      </c>
      <c r="E137" s="12">
        <f t="shared" si="13"/>
        <v>0</v>
      </c>
      <c r="F137" s="15">
        <v>1</v>
      </c>
      <c r="G137" s="12">
        <f t="shared" si="14"/>
        <v>40</v>
      </c>
      <c r="H137" s="12">
        <f t="shared" si="15"/>
        <v>40</v>
      </c>
      <c r="I137" s="12">
        <v>0</v>
      </c>
      <c r="J137" s="12">
        <f t="shared" si="12"/>
        <v>40</v>
      </c>
      <c r="K137" s="12">
        <v>0</v>
      </c>
      <c r="L137" s="12">
        <v>0</v>
      </c>
      <c r="M137" s="16"/>
      <c r="N137" s="20"/>
      <c r="O137" s="20"/>
      <c r="P137" s="20"/>
      <c r="Q137" s="20"/>
      <c r="R137" s="20"/>
      <c r="S137" s="20"/>
    </row>
    <row r="138" spans="1:19">
      <c r="A138" s="12"/>
      <c r="B138" s="12"/>
      <c r="C138" s="14" t="s">
        <v>134</v>
      </c>
      <c r="D138" s="15">
        <v>0</v>
      </c>
      <c r="E138" s="12">
        <f t="shared" si="13"/>
        <v>0</v>
      </c>
      <c r="F138" s="15">
        <v>139608</v>
      </c>
      <c r="G138" s="12">
        <f t="shared" si="14"/>
        <v>5584320</v>
      </c>
      <c r="H138" s="12">
        <f t="shared" si="15"/>
        <v>5584320</v>
      </c>
      <c r="I138" s="12">
        <v>0</v>
      </c>
      <c r="J138" s="12">
        <f t="shared" si="12"/>
        <v>5584320</v>
      </c>
      <c r="K138" s="12">
        <v>0</v>
      </c>
      <c r="L138" s="12">
        <v>0</v>
      </c>
      <c r="M138" s="16"/>
      <c r="N138" s="20"/>
      <c r="O138" s="20"/>
      <c r="P138" s="20"/>
      <c r="Q138" s="20"/>
      <c r="R138" s="20"/>
      <c r="S138" s="20"/>
    </row>
    <row r="139" spans="1:19">
      <c r="A139" s="12"/>
      <c r="B139" s="12"/>
      <c r="C139" s="14" t="s">
        <v>135</v>
      </c>
      <c r="D139" s="15">
        <v>0</v>
      </c>
      <c r="E139" s="12">
        <f t="shared" si="13"/>
        <v>0</v>
      </c>
      <c r="F139" s="15">
        <v>628938</v>
      </c>
      <c r="G139" s="12">
        <f t="shared" si="14"/>
        <v>25157520</v>
      </c>
      <c r="H139" s="12">
        <f t="shared" si="15"/>
        <v>25157520</v>
      </c>
      <c r="I139" s="12">
        <v>0</v>
      </c>
      <c r="J139" s="12">
        <f t="shared" si="12"/>
        <v>25157520</v>
      </c>
      <c r="K139" s="12">
        <v>0</v>
      </c>
      <c r="L139" s="12">
        <v>0</v>
      </c>
      <c r="M139" s="16"/>
      <c r="N139" s="20"/>
      <c r="O139" s="20"/>
      <c r="P139" s="20"/>
      <c r="Q139" s="20"/>
      <c r="R139" s="20"/>
      <c r="S139" s="20"/>
    </row>
    <row r="140" spans="1:19">
      <c r="A140" s="12"/>
      <c r="B140" s="12"/>
      <c r="C140" s="14" t="s">
        <v>88</v>
      </c>
      <c r="D140" s="15">
        <v>0</v>
      </c>
      <c r="E140" s="12">
        <f t="shared" si="13"/>
        <v>0</v>
      </c>
      <c r="F140" s="15">
        <v>102310</v>
      </c>
      <c r="G140" s="12">
        <f t="shared" si="14"/>
        <v>4092400</v>
      </c>
      <c r="H140" s="12">
        <f t="shared" si="15"/>
        <v>4092400</v>
      </c>
      <c r="I140" s="12">
        <v>0</v>
      </c>
      <c r="J140" s="12">
        <f t="shared" si="12"/>
        <v>4092400</v>
      </c>
      <c r="K140" s="12">
        <v>0</v>
      </c>
      <c r="L140" s="12">
        <v>0</v>
      </c>
      <c r="M140" s="16"/>
      <c r="N140" s="20"/>
      <c r="O140" s="20"/>
      <c r="P140" s="20"/>
      <c r="Q140" s="20"/>
      <c r="R140" s="20"/>
      <c r="S140" s="20"/>
    </row>
    <row r="141" spans="1:19">
      <c r="A141" s="12"/>
      <c r="B141" s="12"/>
      <c r="C141" s="14" t="s">
        <v>136</v>
      </c>
      <c r="D141" s="15">
        <v>0</v>
      </c>
      <c r="E141" s="12">
        <f t="shared" si="13"/>
        <v>0</v>
      </c>
      <c r="F141" s="15">
        <v>48135</v>
      </c>
      <c r="G141" s="12">
        <f t="shared" si="14"/>
        <v>1925400</v>
      </c>
      <c r="H141" s="12">
        <f t="shared" si="15"/>
        <v>1925400</v>
      </c>
      <c r="I141" s="12">
        <v>0</v>
      </c>
      <c r="J141" s="12">
        <f t="shared" si="12"/>
        <v>1925400</v>
      </c>
      <c r="K141" s="12">
        <v>0</v>
      </c>
      <c r="L141" s="12">
        <v>0</v>
      </c>
      <c r="M141" s="16"/>
      <c r="N141" s="20"/>
      <c r="O141" s="20"/>
      <c r="P141" s="20"/>
      <c r="Q141" s="20"/>
      <c r="R141" s="20"/>
      <c r="S141" s="20"/>
    </row>
    <row r="142" spans="1:19">
      <c r="A142" s="12"/>
      <c r="B142" s="12"/>
      <c r="C142" s="14" t="s">
        <v>137</v>
      </c>
      <c r="D142" s="15">
        <v>0</v>
      </c>
      <c r="E142" s="12">
        <f t="shared" si="13"/>
        <v>0</v>
      </c>
      <c r="F142" s="15">
        <v>19912</v>
      </c>
      <c r="G142" s="12">
        <f t="shared" si="14"/>
        <v>796480</v>
      </c>
      <c r="H142" s="12">
        <f t="shared" si="15"/>
        <v>796480</v>
      </c>
      <c r="I142" s="12">
        <v>0</v>
      </c>
      <c r="J142" s="12">
        <f t="shared" si="12"/>
        <v>796480</v>
      </c>
      <c r="K142" s="12">
        <v>0</v>
      </c>
      <c r="L142" s="12">
        <v>0</v>
      </c>
      <c r="M142" s="16"/>
      <c r="N142" s="20"/>
      <c r="O142" s="20"/>
      <c r="P142" s="20"/>
      <c r="Q142" s="20"/>
      <c r="R142" s="20"/>
      <c r="S142" s="20"/>
    </row>
    <row r="143" spans="1:19">
      <c r="A143" s="12"/>
      <c r="B143" s="12"/>
      <c r="C143" s="14" t="s">
        <v>138</v>
      </c>
      <c r="D143" s="15">
        <v>0</v>
      </c>
      <c r="E143" s="12">
        <f t="shared" si="13"/>
        <v>0</v>
      </c>
      <c r="F143" s="15">
        <v>40430</v>
      </c>
      <c r="G143" s="12">
        <f t="shared" si="14"/>
        <v>1617200</v>
      </c>
      <c r="H143" s="12">
        <f t="shared" si="15"/>
        <v>1617200</v>
      </c>
      <c r="I143" s="12">
        <v>0</v>
      </c>
      <c r="J143" s="12">
        <f t="shared" si="12"/>
        <v>1617200</v>
      </c>
      <c r="K143" s="12">
        <v>0</v>
      </c>
      <c r="L143" s="12">
        <v>0</v>
      </c>
      <c r="M143" s="16"/>
      <c r="N143" s="20"/>
      <c r="O143" s="20"/>
      <c r="P143" s="20"/>
      <c r="Q143" s="20"/>
      <c r="R143" s="20"/>
      <c r="S143" s="20"/>
    </row>
    <row r="144" spans="1:19">
      <c r="A144" s="12"/>
      <c r="B144" s="12"/>
      <c r="C144" s="14" t="s">
        <v>139</v>
      </c>
      <c r="D144" s="15">
        <v>0</v>
      </c>
      <c r="E144" s="12">
        <f t="shared" si="13"/>
        <v>0</v>
      </c>
      <c r="F144" s="15">
        <v>1605</v>
      </c>
      <c r="G144" s="12">
        <f t="shared" si="14"/>
        <v>64200</v>
      </c>
      <c r="H144" s="12">
        <f t="shared" si="15"/>
        <v>64200</v>
      </c>
      <c r="I144" s="12">
        <v>0</v>
      </c>
      <c r="J144" s="12">
        <f t="shared" ref="J144:J166" si="16">H144-I144</f>
        <v>64200</v>
      </c>
      <c r="K144" s="12">
        <v>0</v>
      </c>
      <c r="L144" s="12">
        <v>0</v>
      </c>
      <c r="M144" s="16"/>
      <c r="N144" s="20"/>
      <c r="O144" s="20"/>
      <c r="P144" s="20"/>
      <c r="Q144" s="20"/>
      <c r="R144" s="20"/>
      <c r="S144" s="20"/>
    </row>
    <row r="145" spans="1:19">
      <c r="A145" s="12"/>
      <c r="B145" s="12"/>
      <c r="C145" s="14" t="s">
        <v>26</v>
      </c>
      <c r="D145" s="15">
        <v>0</v>
      </c>
      <c r="E145" s="12">
        <f t="shared" si="13"/>
        <v>0</v>
      </c>
      <c r="F145" s="15">
        <v>15543</v>
      </c>
      <c r="G145" s="12">
        <f t="shared" si="14"/>
        <v>621720</v>
      </c>
      <c r="H145" s="12">
        <f t="shared" si="15"/>
        <v>621720</v>
      </c>
      <c r="I145" s="12">
        <v>0</v>
      </c>
      <c r="J145" s="12">
        <f t="shared" si="16"/>
        <v>621720</v>
      </c>
      <c r="K145" s="12">
        <v>0</v>
      </c>
      <c r="L145" s="12">
        <v>0</v>
      </c>
      <c r="M145" s="16"/>
      <c r="N145" s="20"/>
      <c r="O145" s="20"/>
      <c r="P145" s="20"/>
      <c r="Q145" s="20"/>
      <c r="R145" s="20"/>
      <c r="S145" s="20"/>
    </row>
    <row r="146" spans="1:19">
      <c r="A146" s="12"/>
      <c r="B146" s="12"/>
      <c r="C146" s="14" t="s">
        <v>140</v>
      </c>
      <c r="D146" s="15">
        <v>0</v>
      </c>
      <c r="E146" s="12">
        <f t="shared" si="13"/>
        <v>0</v>
      </c>
      <c r="F146" s="15">
        <v>22541</v>
      </c>
      <c r="G146" s="12">
        <f t="shared" si="14"/>
        <v>901640</v>
      </c>
      <c r="H146" s="12">
        <f t="shared" si="15"/>
        <v>901640</v>
      </c>
      <c r="I146" s="12">
        <v>0</v>
      </c>
      <c r="J146" s="12">
        <f t="shared" si="16"/>
        <v>901640</v>
      </c>
      <c r="K146" s="12">
        <v>0</v>
      </c>
      <c r="L146" s="12">
        <v>0</v>
      </c>
      <c r="M146" s="16"/>
      <c r="N146" s="20"/>
      <c r="O146" s="20"/>
      <c r="P146" s="20"/>
      <c r="Q146" s="20"/>
      <c r="R146" s="20"/>
      <c r="S146" s="20"/>
    </row>
    <row r="147" spans="1:19">
      <c r="A147" s="12"/>
      <c r="B147" s="12"/>
      <c r="C147" s="14" t="s">
        <v>28</v>
      </c>
      <c r="D147" s="15">
        <v>0</v>
      </c>
      <c r="E147" s="12">
        <f t="shared" si="13"/>
        <v>0</v>
      </c>
      <c r="F147" s="15">
        <v>176431</v>
      </c>
      <c r="G147" s="12">
        <f t="shared" si="14"/>
        <v>7057240</v>
      </c>
      <c r="H147" s="12">
        <f t="shared" si="15"/>
        <v>7057240</v>
      </c>
      <c r="I147" s="12">
        <v>0</v>
      </c>
      <c r="J147" s="12">
        <f t="shared" si="16"/>
        <v>7057240</v>
      </c>
      <c r="K147" s="12">
        <v>0</v>
      </c>
      <c r="L147" s="12">
        <v>0</v>
      </c>
      <c r="M147" s="16"/>
      <c r="N147" s="20"/>
      <c r="O147" s="20"/>
      <c r="P147" s="20"/>
      <c r="Q147" s="20"/>
      <c r="R147" s="20"/>
      <c r="S147" s="20"/>
    </row>
    <row r="148" spans="1:19">
      <c r="A148" s="12"/>
      <c r="B148" s="12"/>
      <c r="C148" s="14" t="s">
        <v>49</v>
      </c>
      <c r="D148" s="15">
        <v>0</v>
      </c>
      <c r="E148" s="12">
        <f t="shared" si="13"/>
        <v>0</v>
      </c>
      <c r="F148" s="15">
        <v>91022</v>
      </c>
      <c r="G148" s="12">
        <f t="shared" si="14"/>
        <v>3640880</v>
      </c>
      <c r="H148" s="12">
        <f t="shared" si="15"/>
        <v>3640880</v>
      </c>
      <c r="I148" s="12">
        <v>0</v>
      </c>
      <c r="J148" s="12">
        <f t="shared" si="16"/>
        <v>3640880</v>
      </c>
      <c r="K148" s="12">
        <v>0</v>
      </c>
      <c r="L148" s="12">
        <v>0</v>
      </c>
      <c r="M148" s="16"/>
      <c r="N148" s="20"/>
      <c r="O148" s="20"/>
      <c r="P148" s="20"/>
      <c r="Q148" s="20"/>
      <c r="R148" s="20"/>
      <c r="S148" s="20"/>
    </row>
    <row r="149" spans="1:19">
      <c r="A149" s="12"/>
      <c r="B149" s="12"/>
      <c r="C149" s="14" t="s">
        <v>141</v>
      </c>
      <c r="D149" s="15">
        <v>0</v>
      </c>
      <c r="E149" s="12">
        <f t="shared" si="13"/>
        <v>0</v>
      </c>
      <c r="F149" s="15">
        <v>10084</v>
      </c>
      <c r="G149" s="12">
        <f t="shared" si="14"/>
        <v>403360</v>
      </c>
      <c r="H149" s="12">
        <f t="shared" si="15"/>
        <v>403360</v>
      </c>
      <c r="I149" s="12">
        <v>0</v>
      </c>
      <c r="J149" s="12">
        <f t="shared" si="16"/>
        <v>403360</v>
      </c>
      <c r="K149" s="12">
        <v>0</v>
      </c>
      <c r="L149" s="12">
        <v>0</v>
      </c>
      <c r="M149" s="16"/>
      <c r="N149" s="20"/>
      <c r="O149" s="20"/>
      <c r="P149" s="20"/>
      <c r="Q149" s="20"/>
      <c r="R149" s="20"/>
      <c r="S149" s="20"/>
    </row>
    <row r="150" spans="1:19">
      <c r="A150" s="12"/>
      <c r="B150" s="12"/>
      <c r="C150" s="14" t="s">
        <v>142</v>
      </c>
      <c r="D150" s="15">
        <v>0</v>
      </c>
      <c r="E150" s="12">
        <f t="shared" si="13"/>
        <v>0</v>
      </c>
      <c r="F150" s="15">
        <v>15726</v>
      </c>
      <c r="G150" s="12">
        <f t="shared" si="14"/>
        <v>629040</v>
      </c>
      <c r="H150" s="12">
        <f t="shared" si="15"/>
        <v>629040</v>
      </c>
      <c r="I150" s="12">
        <v>0</v>
      </c>
      <c r="J150" s="12">
        <f t="shared" si="16"/>
        <v>629040</v>
      </c>
      <c r="K150" s="12">
        <v>0</v>
      </c>
      <c r="L150" s="12">
        <v>0</v>
      </c>
      <c r="M150" s="16"/>
      <c r="N150" s="20"/>
      <c r="O150" s="20"/>
      <c r="P150" s="20"/>
      <c r="Q150" s="20"/>
      <c r="R150" s="20"/>
      <c r="S150" s="20"/>
    </row>
    <row r="151" spans="1:19">
      <c r="A151" s="12"/>
      <c r="B151" s="12"/>
      <c r="C151" s="14" t="s">
        <v>143</v>
      </c>
      <c r="D151" s="15">
        <v>0</v>
      </c>
      <c r="E151" s="12">
        <f t="shared" si="13"/>
        <v>0</v>
      </c>
      <c r="F151" s="15">
        <v>5131</v>
      </c>
      <c r="G151" s="12">
        <f t="shared" si="14"/>
        <v>205240</v>
      </c>
      <c r="H151" s="12">
        <f t="shared" si="15"/>
        <v>205240</v>
      </c>
      <c r="I151" s="12">
        <v>0</v>
      </c>
      <c r="J151" s="12">
        <f t="shared" si="16"/>
        <v>205240</v>
      </c>
      <c r="K151" s="12">
        <v>0</v>
      </c>
      <c r="L151" s="12">
        <v>0</v>
      </c>
      <c r="M151" s="16"/>
      <c r="N151" s="20"/>
      <c r="O151" s="20"/>
      <c r="P151" s="20"/>
      <c r="Q151" s="20"/>
      <c r="R151" s="20"/>
      <c r="S151" s="20"/>
    </row>
    <row r="152" spans="1:19">
      <c r="A152" s="12"/>
      <c r="B152" s="12"/>
      <c r="C152" s="14" t="s">
        <v>144</v>
      </c>
      <c r="D152" s="15">
        <v>0</v>
      </c>
      <c r="E152" s="12">
        <f t="shared" si="13"/>
        <v>0</v>
      </c>
      <c r="F152" s="15">
        <v>61665</v>
      </c>
      <c r="G152" s="12">
        <f t="shared" si="14"/>
        <v>2466600</v>
      </c>
      <c r="H152" s="12">
        <f t="shared" si="15"/>
        <v>2466600</v>
      </c>
      <c r="I152" s="12">
        <v>0</v>
      </c>
      <c r="J152" s="12">
        <f t="shared" si="16"/>
        <v>2466600</v>
      </c>
      <c r="K152" s="12">
        <v>0</v>
      </c>
      <c r="L152" s="12">
        <v>0</v>
      </c>
      <c r="M152" s="16"/>
      <c r="N152" s="20"/>
      <c r="O152" s="20"/>
      <c r="P152" s="20"/>
      <c r="Q152" s="20"/>
      <c r="R152" s="20"/>
      <c r="S152" s="20"/>
    </row>
    <row r="153" spans="1:19">
      <c r="A153" s="12"/>
      <c r="B153" s="12"/>
      <c r="C153" s="14" t="s">
        <v>52</v>
      </c>
      <c r="D153" s="15">
        <v>0</v>
      </c>
      <c r="E153" s="12">
        <f t="shared" si="13"/>
        <v>0</v>
      </c>
      <c r="F153" s="15">
        <v>4326</v>
      </c>
      <c r="G153" s="12">
        <f t="shared" si="14"/>
        <v>173040</v>
      </c>
      <c r="H153" s="12">
        <f t="shared" si="15"/>
        <v>173040</v>
      </c>
      <c r="I153" s="12">
        <v>0</v>
      </c>
      <c r="J153" s="12">
        <f t="shared" si="16"/>
        <v>173040</v>
      </c>
      <c r="K153" s="12">
        <v>0</v>
      </c>
      <c r="L153" s="12">
        <v>0</v>
      </c>
      <c r="M153" s="16"/>
      <c r="N153" s="20"/>
      <c r="O153" s="20"/>
      <c r="P153" s="20"/>
      <c r="Q153" s="20"/>
      <c r="R153" s="20"/>
      <c r="S153" s="20"/>
    </row>
    <row r="154" spans="1:19">
      <c r="A154" s="12"/>
      <c r="B154" s="12"/>
      <c r="C154" s="14" t="s">
        <v>145</v>
      </c>
      <c r="D154" s="15">
        <v>0</v>
      </c>
      <c r="E154" s="12">
        <f t="shared" si="13"/>
        <v>0</v>
      </c>
      <c r="F154" s="15">
        <v>112600</v>
      </c>
      <c r="G154" s="12">
        <f t="shared" si="14"/>
        <v>4504000</v>
      </c>
      <c r="H154" s="12">
        <f t="shared" si="15"/>
        <v>4504000</v>
      </c>
      <c r="I154" s="12">
        <v>0</v>
      </c>
      <c r="J154" s="12">
        <f t="shared" si="16"/>
        <v>4504000</v>
      </c>
      <c r="K154" s="12">
        <v>0</v>
      </c>
      <c r="L154" s="12">
        <v>0</v>
      </c>
      <c r="M154" s="16"/>
      <c r="N154" s="20"/>
      <c r="O154" s="20"/>
      <c r="P154" s="20"/>
      <c r="Q154" s="20"/>
      <c r="R154" s="20"/>
      <c r="S154" s="20"/>
    </row>
    <row r="155" spans="1:19">
      <c r="A155" s="12"/>
      <c r="B155" s="12"/>
      <c r="C155" s="14" t="s">
        <v>57</v>
      </c>
      <c r="D155" s="15">
        <v>0</v>
      </c>
      <c r="E155" s="12">
        <f t="shared" si="13"/>
        <v>0</v>
      </c>
      <c r="F155" s="15">
        <v>44023</v>
      </c>
      <c r="G155" s="12">
        <f t="shared" si="14"/>
        <v>1760920</v>
      </c>
      <c r="H155" s="12">
        <f t="shared" si="15"/>
        <v>1760920</v>
      </c>
      <c r="I155" s="12">
        <v>0</v>
      </c>
      <c r="J155" s="12">
        <f t="shared" si="16"/>
        <v>1760920</v>
      </c>
      <c r="K155" s="12">
        <v>0</v>
      </c>
      <c r="L155" s="12">
        <v>0</v>
      </c>
      <c r="M155" s="16"/>
      <c r="N155" s="20"/>
      <c r="O155" s="20"/>
      <c r="P155" s="20"/>
      <c r="Q155" s="20"/>
      <c r="R155" s="20"/>
      <c r="S155" s="20"/>
    </row>
    <row r="156" spans="1:19">
      <c r="A156" s="12"/>
      <c r="B156" s="12"/>
      <c r="C156" s="14" t="s">
        <v>146</v>
      </c>
      <c r="D156" s="15">
        <v>0</v>
      </c>
      <c r="E156" s="12">
        <f t="shared" si="13"/>
        <v>0</v>
      </c>
      <c r="F156" s="15">
        <v>23528</v>
      </c>
      <c r="G156" s="12">
        <f t="shared" si="14"/>
        <v>941120</v>
      </c>
      <c r="H156" s="12">
        <f t="shared" si="15"/>
        <v>941120</v>
      </c>
      <c r="I156" s="12">
        <v>0</v>
      </c>
      <c r="J156" s="12">
        <f t="shared" si="16"/>
        <v>941120</v>
      </c>
      <c r="K156" s="12">
        <v>0</v>
      </c>
      <c r="L156" s="12">
        <v>0</v>
      </c>
      <c r="M156" s="16"/>
      <c r="N156" s="20"/>
      <c r="O156" s="20"/>
      <c r="P156" s="20"/>
      <c r="Q156" s="20"/>
      <c r="R156" s="20"/>
      <c r="S156" s="20"/>
    </row>
    <row r="157" spans="1:19">
      <c r="A157" s="12"/>
      <c r="B157" s="12"/>
      <c r="C157" s="14" t="s">
        <v>147</v>
      </c>
      <c r="D157" s="15">
        <v>0</v>
      </c>
      <c r="E157" s="12">
        <f t="shared" si="13"/>
        <v>0</v>
      </c>
      <c r="F157" s="15">
        <v>57173</v>
      </c>
      <c r="G157" s="12">
        <f t="shared" si="14"/>
        <v>2286920</v>
      </c>
      <c r="H157" s="12">
        <f t="shared" si="15"/>
        <v>2286920</v>
      </c>
      <c r="I157" s="12">
        <v>0</v>
      </c>
      <c r="J157" s="12">
        <f t="shared" si="16"/>
        <v>2286920</v>
      </c>
      <c r="K157" s="12">
        <v>0</v>
      </c>
      <c r="L157" s="12">
        <v>0</v>
      </c>
      <c r="M157" s="16"/>
      <c r="N157" s="20"/>
      <c r="O157" s="20"/>
      <c r="P157" s="20"/>
      <c r="Q157" s="20"/>
      <c r="R157" s="20"/>
      <c r="S157" s="20"/>
    </row>
    <row r="158" spans="1:19">
      <c r="A158" s="12"/>
      <c r="B158" s="12"/>
      <c r="C158" s="14" t="s">
        <v>148</v>
      </c>
      <c r="D158" s="15">
        <v>0</v>
      </c>
      <c r="E158" s="12">
        <f t="shared" si="13"/>
        <v>0</v>
      </c>
      <c r="F158" s="15">
        <v>80506</v>
      </c>
      <c r="G158" s="12">
        <f t="shared" si="14"/>
        <v>3220240</v>
      </c>
      <c r="H158" s="12">
        <f t="shared" si="15"/>
        <v>3220240</v>
      </c>
      <c r="I158" s="12">
        <v>0</v>
      </c>
      <c r="J158" s="12">
        <f t="shared" si="16"/>
        <v>3220240</v>
      </c>
      <c r="K158" s="12">
        <v>0</v>
      </c>
      <c r="L158" s="12">
        <v>0</v>
      </c>
      <c r="M158" s="16"/>
      <c r="N158" s="20"/>
      <c r="O158" s="20"/>
      <c r="P158" s="20"/>
      <c r="Q158" s="20"/>
      <c r="R158" s="20"/>
      <c r="S158" s="20"/>
    </row>
    <row r="159" spans="1:19">
      <c r="A159" s="12"/>
      <c r="B159" s="12"/>
      <c r="C159" s="14" t="s">
        <v>31</v>
      </c>
      <c r="D159" s="15">
        <v>0</v>
      </c>
      <c r="E159" s="12">
        <f t="shared" si="13"/>
        <v>0</v>
      </c>
      <c r="F159" s="15">
        <v>145252</v>
      </c>
      <c r="G159" s="12">
        <f t="shared" si="14"/>
        <v>5810080</v>
      </c>
      <c r="H159" s="12">
        <f t="shared" si="15"/>
        <v>5810080</v>
      </c>
      <c r="I159" s="12">
        <v>0</v>
      </c>
      <c r="J159" s="12">
        <f t="shared" si="16"/>
        <v>5810080</v>
      </c>
      <c r="K159" s="12">
        <v>0</v>
      </c>
      <c r="L159" s="12">
        <v>0</v>
      </c>
      <c r="M159" s="16"/>
      <c r="N159" s="20"/>
      <c r="O159" s="20"/>
      <c r="P159" s="20"/>
      <c r="Q159" s="20"/>
      <c r="R159" s="20"/>
      <c r="S159" s="20"/>
    </row>
    <row r="160" spans="1:19">
      <c r="A160" s="12"/>
      <c r="B160" s="12"/>
      <c r="C160" s="14" t="s">
        <v>32</v>
      </c>
      <c r="D160" s="15">
        <v>0</v>
      </c>
      <c r="E160" s="12">
        <f t="shared" si="13"/>
        <v>0</v>
      </c>
      <c r="F160" s="15">
        <v>173774</v>
      </c>
      <c r="G160" s="12">
        <f t="shared" si="14"/>
        <v>6950960</v>
      </c>
      <c r="H160" s="12">
        <f t="shared" si="15"/>
        <v>6950960</v>
      </c>
      <c r="I160" s="12">
        <v>0</v>
      </c>
      <c r="J160" s="12">
        <f t="shared" si="16"/>
        <v>6950960</v>
      </c>
      <c r="K160" s="12">
        <v>0</v>
      </c>
      <c r="L160" s="12">
        <v>0</v>
      </c>
      <c r="M160" s="16"/>
      <c r="N160" s="20"/>
      <c r="O160" s="20"/>
      <c r="P160" s="20"/>
      <c r="Q160" s="20"/>
      <c r="R160" s="20"/>
      <c r="S160" s="20"/>
    </row>
    <row r="161" spans="1:19">
      <c r="A161" s="12"/>
      <c r="B161" s="12"/>
      <c r="C161" s="14" t="s">
        <v>63</v>
      </c>
      <c r="D161" s="15">
        <v>0</v>
      </c>
      <c r="E161" s="12">
        <f t="shared" si="13"/>
        <v>0</v>
      </c>
      <c r="F161" s="15">
        <v>187942</v>
      </c>
      <c r="G161" s="12">
        <f t="shared" si="14"/>
        <v>7517680</v>
      </c>
      <c r="H161" s="12">
        <f t="shared" si="15"/>
        <v>7517680</v>
      </c>
      <c r="I161" s="12">
        <v>0</v>
      </c>
      <c r="J161" s="12">
        <f t="shared" si="16"/>
        <v>7517680</v>
      </c>
      <c r="K161" s="12">
        <v>0</v>
      </c>
      <c r="L161" s="12">
        <v>0</v>
      </c>
      <c r="M161" s="16"/>
      <c r="N161" s="20"/>
      <c r="O161" s="20"/>
      <c r="P161" s="20"/>
      <c r="Q161" s="20"/>
      <c r="R161" s="20"/>
      <c r="S161" s="20"/>
    </row>
    <row r="162" spans="1:19">
      <c r="A162" s="12"/>
      <c r="B162" s="12"/>
      <c r="C162" s="14" t="s">
        <v>97</v>
      </c>
      <c r="D162" s="15">
        <v>0</v>
      </c>
      <c r="E162" s="12">
        <f t="shared" si="13"/>
        <v>0</v>
      </c>
      <c r="F162" s="15">
        <v>108813</v>
      </c>
      <c r="G162" s="12">
        <f t="shared" si="14"/>
        <v>4352520</v>
      </c>
      <c r="H162" s="12">
        <f t="shared" si="15"/>
        <v>4352520</v>
      </c>
      <c r="I162" s="12">
        <v>0</v>
      </c>
      <c r="J162" s="12">
        <f t="shared" si="16"/>
        <v>4352520</v>
      </c>
      <c r="K162" s="12">
        <v>0</v>
      </c>
      <c r="L162" s="12">
        <v>0</v>
      </c>
      <c r="M162" s="16"/>
      <c r="N162" s="20"/>
      <c r="O162" s="20"/>
      <c r="P162" s="20"/>
      <c r="Q162" s="20"/>
      <c r="R162" s="20"/>
      <c r="S162" s="20"/>
    </row>
    <row r="163" spans="1:19">
      <c r="A163" s="12"/>
      <c r="B163" s="12"/>
      <c r="C163" s="14" t="s">
        <v>149</v>
      </c>
      <c r="D163" s="15">
        <v>0</v>
      </c>
      <c r="E163" s="12">
        <f t="shared" si="13"/>
        <v>0</v>
      </c>
      <c r="F163" s="15">
        <v>250354</v>
      </c>
      <c r="G163" s="12">
        <f t="shared" si="14"/>
        <v>10014160</v>
      </c>
      <c r="H163" s="12">
        <f t="shared" si="15"/>
        <v>10014160</v>
      </c>
      <c r="I163" s="12">
        <v>0</v>
      </c>
      <c r="J163" s="12">
        <f t="shared" si="16"/>
        <v>10014160</v>
      </c>
      <c r="K163" s="12">
        <v>0</v>
      </c>
      <c r="L163" s="12">
        <v>0</v>
      </c>
      <c r="M163" s="16"/>
      <c r="N163" s="20"/>
      <c r="O163" s="20"/>
      <c r="P163" s="20"/>
      <c r="Q163" s="20"/>
      <c r="R163" s="20"/>
      <c r="S163" s="20"/>
    </row>
    <row r="164" spans="1:19">
      <c r="A164" s="12"/>
      <c r="B164" s="12"/>
      <c r="C164" s="14" t="s">
        <v>150</v>
      </c>
      <c r="D164" s="15">
        <v>0</v>
      </c>
      <c r="E164" s="12">
        <f t="shared" si="13"/>
        <v>0</v>
      </c>
      <c r="F164" s="15">
        <v>514747</v>
      </c>
      <c r="G164" s="12">
        <f t="shared" si="14"/>
        <v>20589880</v>
      </c>
      <c r="H164" s="12">
        <f t="shared" si="15"/>
        <v>20589880</v>
      </c>
      <c r="I164" s="12">
        <v>0</v>
      </c>
      <c r="J164" s="12">
        <f t="shared" si="16"/>
        <v>20589880</v>
      </c>
      <c r="K164" s="12">
        <v>0</v>
      </c>
      <c r="L164" s="12">
        <v>0</v>
      </c>
      <c r="M164" s="16"/>
      <c r="N164" s="20"/>
      <c r="O164" s="20"/>
      <c r="P164" s="20"/>
      <c r="Q164" s="20"/>
      <c r="R164" s="20"/>
      <c r="S164" s="20"/>
    </row>
    <row r="165" spans="1:19">
      <c r="A165" s="12"/>
      <c r="B165" s="12"/>
      <c r="C165" s="14" t="s">
        <v>151</v>
      </c>
      <c r="D165" s="15">
        <v>0</v>
      </c>
      <c r="E165" s="12">
        <f t="shared" si="13"/>
        <v>0</v>
      </c>
      <c r="F165" s="15">
        <v>89856</v>
      </c>
      <c r="G165" s="12">
        <f t="shared" si="14"/>
        <v>3594240</v>
      </c>
      <c r="H165" s="12">
        <f t="shared" si="15"/>
        <v>3594240</v>
      </c>
      <c r="I165" s="12">
        <v>0</v>
      </c>
      <c r="J165" s="12">
        <f t="shared" si="16"/>
        <v>3594240</v>
      </c>
      <c r="K165" s="12">
        <v>0</v>
      </c>
      <c r="L165" s="12">
        <v>0</v>
      </c>
      <c r="M165" s="16"/>
      <c r="N165" s="20"/>
      <c r="O165" s="20"/>
      <c r="P165" s="20"/>
      <c r="Q165" s="20"/>
      <c r="R165" s="20"/>
      <c r="S165" s="20"/>
    </row>
    <row r="166" spans="1:19">
      <c r="A166" s="12"/>
      <c r="B166" s="12"/>
      <c r="C166" s="14" t="s">
        <v>98</v>
      </c>
      <c r="D166" s="15">
        <v>0</v>
      </c>
      <c r="E166" s="12">
        <f t="shared" si="13"/>
        <v>0</v>
      </c>
      <c r="F166" s="15">
        <v>418545</v>
      </c>
      <c r="G166" s="12">
        <f t="shared" si="14"/>
        <v>16741800</v>
      </c>
      <c r="H166" s="12">
        <f t="shared" si="15"/>
        <v>16741800</v>
      </c>
      <c r="I166" s="12">
        <v>0</v>
      </c>
      <c r="J166" s="12">
        <f t="shared" si="16"/>
        <v>16741800</v>
      </c>
      <c r="K166" s="12">
        <v>0</v>
      </c>
      <c r="L166" s="12">
        <v>0</v>
      </c>
      <c r="M166" s="16"/>
      <c r="N166" s="22"/>
      <c r="O166" s="22"/>
      <c r="P166" s="22"/>
      <c r="Q166" s="22"/>
      <c r="R166" s="22"/>
      <c r="S166" s="22"/>
    </row>
    <row r="167" spans="1:19">
      <c r="A167" s="12">
        <v>17</v>
      </c>
      <c r="B167" s="13" t="s">
        <v>152</v>
      </c>
      <c r="C167" s="14" t="s">
        <v>41</v>
      </c>
      <c r="D167" s="15">
        <v>0</v>
      </c>
      <c r="E167" s="12">
        <f t="shared" si="13"/>
        <v>0</v>
      </c>
      <c r="F167" s="15">
        <v>17</v>
      </c>
      <c r="G167" s="12">
        <f t="shared" si="14"/>
        <v>680</v>
      </c>
      <c r="H167" s="12">
        <f t="shared" si="15"/>
        <v>680</v>
      </c>
      <c r="I167" s="12">
        <v>1560</v>
      </c>
      <c r="J167" s="12">
        <v>0</v>
      </c>
      <c r="K167" s="12">
        <v>680</v>
      </c>
      <c r="L167" s="12">
        <f>K167-I167</f>
        <v>-880</v>
      </c>
      <c r="M167" s="16">
        <f>SUM(H167:H170)-K167-K168</f>
        <v>1440</v>
      </c>
      <c r="N167" s="18">
        <v>0</v>
      </c>
      <c r="O167" s="18">
        <f>M167</f>
        <v>1440</v>
      </c>
      <c r="P167" s="18">
        <v>0</v>
      </c>
      <c r="Q167" s="18">
        <v>0</v>
      </c>
      <c r="R167" s="18">
        <f>L167+L168+L169</f>
        <v>-367150</v>
      </c>
      <c r="S167" s="18">
        <f>R167</f>
        <v>-367150</v>
      </c>
    </row>
    <row r="168" spans="1:19">
      <c r="A168" s="12" t="s">
        <v>153</v>
      </c>
      <c r="B168" s="12"/>
      <c r="C168" s="14" t="s">
        <v>131</v>
      </c>
      <c r="D168" s="15">
        <v>0</v>
      </c>
      <c r="E168" s="12">
        <f t="shared" si="13"/>
        <v>0</v>
      </c>
      <c r="F168" s="15">
        <v>1</v>
      </c>
      <c r="G168" s="12">
        <f t="shared" si="14"/>
        <v>40</v>
      </c>
      <c r="H168" s="12">
        <f t="shared" si="15"/>
        <v>40</v>
      </c>
      <c r="I168" s="12">
        <v>79120</v>
      </c>
      <c r="J168" s="12">
        <v>0</v>
      </c>
      <c r="K168" s="12">
        <v>40</v>
      </c>
      <c r="L168" s="12">
        <f>K168-I168</f>
        <v>-79080</v>
      </c>
      <c r="M168" s="16"/>
      <c r="N168" s="20"/>
      <c r="O168" s="20"/>
      <c r="P168" s="20"/>
      <c r="Q168" s="20"/>
      <c r="R168" s="20"/>
      <c r="S168" s="20"/>
    </row>
    <row r="169" spans="1:19">
      <c r="A169" s="12"/>
      <c r="B169" s="12"/>
      <c r="C169" s="14" t="s">
        <v>52</v>
      </c>
      <c r="D169" s="15">
        <v>0</v>
      </c>
      <c r="E169" s="12">
        <v>0</v>
      </c>
      <c r="F169" s="15">
        <v>0</v>
      </c>
      <c r="G169" s="12">
        <f t="shared" si="14"/>
        <v>0</v>
      </c>
      <c r="H169" s="12">
        <v>0</v>
      </c>
      <c r="I169" s="12">
        <v>287190</v>
      </c>
      <c r="J169" s="12">
        <v>0</v>
      </c>
      <c r="K169" s="12">
        <v>0</v>
      </c>
      <c r="L169" s="12">
        <f>K169-I169</f>
        <v>-287190</v>
      </c>
      <c r="M169" s="16"/>
      <c r="N169" s="20"/>
      <c r="O169" s="20"/>
      <c r="P169" s="20"/>
      <c r="Q169" s="20"/>
      <c r="R169" s="20"/>
      <c r="S169" s="20"/>
    </row>
    <row r="170" spans="1:19">
      <c r="A170" s="12"/>
      <c r="B170" s="12"/>
      <c r="C170" s="14" t="s">
        <v>150</v>
      </c>
      <c r="D170" s="15">
        <v>0</v>
      </c>
      <c r="E170" s="12">
        <f t="shared" si="13"/>
        <v>0</v>
      </c>
      <c r="F170" s="15">
        <v>36</v>
      </c>
      <c r="G170" s="12">
        <f t="shared" si="14"/>
        <v>1440</v>
      </c>
      <c r="H170" s="12">
        <f t="shared" si="15"/>
        <v>1440</v>
      </c>
      <c r="I170" s="12">
        <v>0</v>
      </c>
      <c r="J170" s="12">
        <f>H170-I170</f>
        <v>1440</v>
      </c>
      <c r="K170" s="12">
        <v>0</v>
      </c>
      <c r="L170" s="12">
        <v>0</v>
      </c>
      <c r="M170" s="16"/>
      <c r="N170" s="22"/>
      <c r="O170" s="22"/>
      <c r="P170" s="22"/>
      <c r="Q170" s="22"/>
      <c r="R170" s="22"/>
      <c r="S170" s="22"/>
    </row>
    <row r="171" spans="1:19">
      <c r="A171" s="12">
        <v>18</v>
      </c>
      <c r="B171" s="13" t="s">
        <v>154</v>
      </c>
      <c r="C171" s="14" t="s">
        <v>155</v>
      </c>
      <c r="D171" s="15">
        <v>0</v>
      </c>
      <c r="E171" s="12">
        <f t="shared" si="13"/>
        <v>0</v>
      </c>
      <c r="F171" s="15">
        <v>192</v>
      </c>
      <c r="G171" s="12">
        <f t="shared" si="14"/>
        <v>7680</v>
      </c>
      <c r="H171" s="12">
        <f t="shared" si="15"/>
        <v>7680</v>
      </c>
      <c r="I171" s="12">
        <v>0</v>
      </c>
      <c r="J171" s="12">
        <f t="shared" ref="J171:J187" si="17">H171-I171</f>
        <v>7680</v>
      </c>
      <c r="K171" s="12">
        <v>0</v>
      </c>
      <c r="L171" s="12">
        <v>0</v>
      </c>
      <c r="M171" s="16">
        <f>SUM(H171:H204)</f>
        <v>13205520</v>
      </c>
      <c r="N171" s="18">
        <v>0</v>
      </c>
      <c r="O171" s="18">
        <f>M171</f>
        <v>13205520</v>
      </c>
      <c r="P171" s="18">
        <v>0</v>
      </c>
      <c r="Q171" s="18">
        <v>0</v>
      </c>
      <c r="R171" s="18">
        <v>0</v>
      </c>
      <c r="S171" s="18">
        <v>0</v>
      </c>
    </row>
    <row r="172" spans="1:19">
      <c r="A172" s="12"/>
      <c r="B172" s="12"/>
      <c r="C172" s="14" t="s">
        <v>71</v>
      </c>
      <c r="D172" s="15">
        <v>0</v>
      </c>
      <c r="E172" s="12">
        <f t="shared" si="13"/>
        <v>0</v>
      </c>
      <c r="F172" s="15">
        <v>23</v>
      </c>
      <c r="G172" s="12">
        <f t="shared" si="14"/>
        <v>920</v>
      </c>
      <c r="H172" s="12">
        <f t="shared" si="15"/>
        <v>920</v>
      </c>
      <c r="I172" s="12">
        <v>0</v>
      </c>
      <c r="J172" s="12">
        <f t="shared" si="17"/>
        <v>920</v>
      </c>
      <c r="K172" s="12">
        <v>0</v>
      </c>
      <c r="L172" s="12">
        <v>0</v>
      </c>
      <c r="M172" s="16"/>
      <c r="N172" s="20"/>
      <c r="O172" s="20"/>
      <c r="P172" s="20"/>
      <c r="Q172" s="20"/>
      <c r="R172" s="20"/>
      <c r="S172" s="20"/>
    </row>
    <row r="173" spans="1:19">
      <c r="A173" s="12"/>
      <c r="B173" s="12"/>
      <c r="C173" s="14" t="s">
        <v>156</v>
      </c>
      <c r="D173" s="15">
        <v>0</v>
      </c>
      <c r="E173" s="12">
        <f t="shared" si="13"/>
        <v>0</v>
      </c>
      <c r="F173" s="15">
        <v>8</v>
      </c>
      <c r="G173" s="12">
        <f t="shared" si="14"/>
        <v>320</v>
      </c>
      <c r="H173" s="12">
        <f t="shared" si="15"/>
        <v>320</v>
      </c>
      <c r="I173" s="12">
        <v>0</v>
      </c>
      <c r="J173" s="12">
        <f t="shared" si="17"/>
        <v>320</v>
      </c>
      <c r="K173" s="12">
        <v>0</v>
      </c>
      <c r="L173" s="12">
        <v>0</v>
      </c>
      <c r="M173" s="16"/>
      <c r="N173" s="20"/>
      <c r="O173" s="20"/>
      <c r="P173" s="20"/>
      <c r="Q173" s="20"/>
      <c r="R173" s="20"/>
      <c r="S173" s="20"/>
    </row>
    <row r="174" spans="1:19">
      <c r="A174" s="12"/>
      <c r="B174" s="12"/>
      <c r="C174" s="14" t="s">
        <v>117</v>
      </c>
      <c r="D174" s="15">
        <v>0</v>
      </c>
      <c r="E174" s="12">
        <f t="shared" si="13"/>
        <v>0</v>
      </c>
      <c r="F174" s="15">
        <v>16086</v>
      </c>
      <c r="G174" s="12">
        <f t="shared" si="14"/>
        <v>643440</v>
      </c>
      <c r="H174" s="12">
        <f t="shared" si="15"/>
        <v>643440</v>
      </c>
      <c r="I174" s="12">
        <v>0</v>
      </c>
      <c r="J174" s="12">
        <f t="shared" si="17"/>
        <v>643440</v>
      </c>
      <c r="K174" s="12">
        <v>0</v>
      </c>
      <c r="L174" s="12">
        <v>0</v>
      </c>
      <c r="M174" s="16"/>
      <c r="N174" s="20"/>
      <c r="O174" s="20"/>
      <c r="P174" s="20"/>
      <c r="Q174" s="20"/>
      <c r="R174" s="20"/>
      <c r="S174" s="20"/>
    </row>
    <row r="175" spans="1:19">
      <c r="A175" s="12"/>
      <c r="B175" s="12"/>
      <c r="C175" s="14" t="s">
        <v>118</v>
      </c>
      <c r="D175" s="15">
        <v>0</v>
      </c>
      <c r="E175" s="12">
        <f t="shared" si="13"/>
        <v>0</v>
      </c>
      <c r="F175" s="15">
        <v>639</v>
      </c>
      <c r="G175" s="12">
        <f t="shared" si="14"/>
        <v>25560</v>
      </c>
      <c r="H175" s="12">
        <f t="shared" si="15"/>
        <v>25560</v>
      </c>
      <c r="I175" s="12">
        <v>0</v>
      </c>
      <c r="J175" s="12">
        <f t="shared" si="17"/>
        <v>25560</v>
      </c>
      <c r="K175" s="12">
        <v>0</v>
      </c>
      <c r="L175" s="12">
        <v>0</v>
      </c>
      <c r="M175" s="16"/>
      <c r="N175" s="20"/>
      <c r="O175" s="20"/>
      <c r="P175" s="20"/>
      <c r="Q175" s="20"/>
      <c r="R175" s="20"/>
      <c r="S175" s="20"/>
    </row>
    <row r="176" spans="1:19">
      <c r="A176" s="12"/>
      <c r="B176" s="12"/>
      <c r="C176" s="14" t="s">
        <v>73</v>
      </c>
      <c r="D176" s="15">
        <v>0</v>
      </c>
      <c r="E176" s="12">
        <f t="shared" si="13"/>
        <v>0</v>
      </c>
      <c r="F176" s="15">
        <v>1419</v>
      </c>
      <c r="G176" s="12">
        <f t="shared" si="14"/>
        <v>56760</v>
      </c>
      <c r="H176" s="12">
        <f t="shared" si="15"/>
        <v>56760</v>
      </c>
      <c r="I176" s="12">
        <v>0</v>
      </c>
      <c r="J176" s="12">
        <f t="shared" si="17"/>
        <v>56760</v>
      </c>
      <c r="K176" s="12">
        <v>0</v>
      </c>
      <c r="L176" s="12">
        <v>0</v>
      </c>
      <c r="M176" s="16"/>
      <c r="N176" s="20"/>
      <c r="O176" s="20"/>
      <c r="P176" s="20"/>
      <c r="Q176" s="20"/>
      <c r="R176" s="20"/>
      <c r="S176" s="20"/>
    </row>
    <row r="177" spans="1:19">
      <c r="A177" s="12"/>
      <c r="B177" s="12"/>
      <c r="C177" s="14" t="s">
        <v>120</v>
      </c>
      <c r="D177" s="15">
        <v>0</v>
      </c>
      <c r="E177" s="12">
        <f t="shared" si="13"/>
        <v>0</v>
      </c>
      <c r="F177" s="15">
        <v>9640</v>
      </c>
      <c r="G177" s="12">
        <f t="shared" si="14"/>
        <v>385600</v>
      </c>
      <c r="H177" s="12">
        <f t="shared" si="15"/>
        <v>385600</v>
      </c>
      <c r="I177" s="12">
        <v>0</v>
      </c>
      <c r="J177" s="12">
        <f t="shared" si="17"/>
        <v>385600</v>
      </c>
      <c r="K177" s="12">
        <v>0</v>
      </c>
      <c r="L177" s="12">
        <v>0</v>
      </c>
      <c r="M177" s="16"/>
      <c r="N177" s="20"/>
      <c r="O177" s="20"/>
      <c r="P177" s="20"/>
      <c r="Q177" s="20"/>
      <c r="R177" s="20"/>
      <c r="S177" s="20"/>
    </row>
    <row r="178" spans="1:19">
      <c r="A178" s="12"/>
      <c r="B178" s="12"/>
      <c r="C178" s="14" t="s">
        <v>76</v>
      </c>
      <c r="D178" s="15">
        <v>0</v>
      </c>
      <c r="E178" s="12">
        <f t="shared" si="13"/>
        <v>0</v>
      </c>
      <c r="F178" s="15">
        <v>13402</v>
      </c>
      <c r="G178" s="12">
        <f t="shared" si="14"/>
        <v>536080</v>
      </c>
      <c r="H178" s="12">
        <f t="shared" si="15"/>
        <v>536080</v>
      </c>
      <c r="I178" s="12">
        <v>0</v>
      </c>
      <c r="J178" s="12">
        <f t="shared" si="17"/>
        <v>536080</v>
      </c>
      <c r="K178" s="12">
        <v>0</v>
      </c>
      <c r="L178" s="12">
        <v>0</v>
      </c>
      <c r="M178" s="16"/>
      <c r="N178" s="20"/>
      <c r="O178" s="20"/>
      <c r="P178" s="20"/>
      <c r="Q178" s="20"/>
      <c r="R178" s="20"/>
      <c r="S178" s="20"/>
    </row>
    <row r="179" spans="1:19">
      <c r="A179" s="12"/>
      <c r="B179" s="12"/>
      <c r="C179" s="14" t="s">
        <v>157</v>
      </c>
      <c r="D179" s="15">
        <v>0</v>
      </c>
      <c r="E179" s="12">
        <f t="shared" si="13"/>
        <v>0</v>
      </c>
      <c r="F179" s="15">
        <v>2560</v>
      </c>
      <c r="G179" s="12">
        <f t="shared" si="14"/>
        <v>102400</v>
      </c>
      <c r="H179" s="12">
        <f t="shared" si="15"/>
        <v>102400</v>
      </c>
      <c r="I179" s="12">
        <v>0</v>
      </c>
      <c r="J179" s="12">
        <f t="shared" si="17"/>
        <v>102400</v>
      </c>
      <c r="K179" s="12">
        <v>0</v>
      </c>
      <c r="L179" s="12">
        <v>0</v>
      </c>
      <c r="M179" s="16"/>
      <c r="N179" s="20"/>
      <c r="O179" s="20"/>
      <c r="P179" s="20"/>
      <c r="Q179" s="20"/>
      <c r="R179" s="20"/>
      <c r="S179" s="20"/>
    </row>
    <row r="180" spans="1:19">
      <c r="A180" s="12"/>
      <c r="B180" s="12"/>
      <c r="C180" s="14" t="s">
        <v>43</v>
      </c>
      <c r="D180" s="15">
        <v>0</v>
      </c>
      <c r="E180" s="12">
        <f t="shared" si="13"/>
        <v>0</v>
      </c>
      <c r="F180" s="15">
        <v>16354</v>
      </c>
      <c r="G180" s="12">
        <f t="shared" si="14"/>
        <v>654160</v>
      </c>
      <c r="H180" s="12">
        <f t="shared" si="15"/>
        <v>654160</v>
      </c>
      <c r="I180" s="12">
        <v>0</v>
      </c>
      <c r="J180" s="12">
        <f t="shared" si="17"/>
        <v>654160</v>
      </c>
      <c r="K180" s="12">
        <v>0</v>
      </c>
      <c r="L180" s="12">
        <v>0</v>
      </c>
      <c r="M180" s="16"/>
      <c r="N180" s="20"/>
      <c r="O180" s="20"/>
      <c r="P180" s="20"/>
      <c r="Q180" s="20"/>
      <c r="R180" s="20"/>
      <c r="S180" s="20"/>
    </row>
    <row r="181" spans="1:19">
      <c r="A181" s="12"/>
      <c r="B181" s="12"/>
      <c r="C181" s="14" t="s">
        <v>55</v>
      </c>
      <c r="D181" s="15">
        <v>0</v>
      </c>
      <c r="E181" s="12">
        <f t="shared" si="13"/>
        <v>0</v>
      </c>
      <c r="F181" s="15">
        <v>36578</v>
      </c>
      <c r="G181" s="12">
        <f t="shared" si="14"/>
        <v>1463120</v>
      </c>
      <c r="H181" s="12">
        <f t="shared" si="15"/>
        <v>1463120</v>
      </c>
      <c r="I181" s="12">
        <v>0</v>
      </c>
      <c r="J181" s="12">
        <f t="shared" si="17"/>
        <v>1463120</v>
      </c>
      <c r="K181" s="12">
        <v>0</v>
      </c>
      <c r="L181" s="12">
        <v>0</v>
      </c>
      <c r="M181" s="16"/>
      <c r="N181" s="20"/>
      <c r="O181" s="20"/>
      <c r="P181" s="20"/>
      <c r="Q181" s="20"/>
      <c r="R181" s="20"/>
      <c r="S181" s="20"/>
    </row>
    <row r="182" spans="1:19">
      <c r="A182" s="12"/>
      <c r="B182" s="12"/>
      <c r="C182" s="14" t="s">
        <v>79</v>
      </c>
      <c r="D182" s="15">
        <v>0</v>
      </c>
      <c r="E182" s="12">
        <f t="shared" si="13"/>
        <v>0</v>
      </c>
      <c r="F182" s="15">
        <v>1416</v>
      </c>
      <c r="G182" s="12">
        <f t="shared" si="14"/>
        <v>56640</v>
      </c>
      <c r="H182" s="12">
        <f t="shared" si="15"/>
        <v>56640</v>
      </c>
      <c r="I182" s="12">
        <v>0</v>
      </c>
      <c r="J182" s="12">
        <f t="shared" si="17"/>
        <v>56640</v>
      </c>
      <c r="K182" s="12">
        <v>0</v>
      </c>
      <c r="L182" s="12">
        <v>0</v>
      </c>
      <c r="M182" s="16"/>
      <c r="N182" s="20"/>
      <c r="O182" s="20"/>
      <c r="P182" s="20"/>
      <c r="Q182" s="20"/>
      <c r="R182" s="20"/>
      <c r="S182" s="20"/>
    </row>
    <row r="183" spans="1:19">
      <c r="A183" s="12"/>
      <c r="B183" s="12"/>
      <c r="C183" s="14" t="s">
        <v>123</v>
      </c>
      <c r="D183" s="15">
        <v>0</v>
      </c>
      <c r="E183" s="12">
        <f t="shared" si="13"/>
        <v>0</v>
      </c>
      <c r="F183" s="15">
        <v>2582</v>
      </c>
      <c r="G183" s="12">
        <f t="shared" si="14"/>
        <v>103280</v>
      </c>
      <c r="H183" s="12">
        <f t="shared" si="15"/>
        <v>103280</v>
      </c>
      <c r="I183" s="12">
        <v>0</v>
      </c>
      <c r="J183" s="12">
        <f t="shared" si="17"/>
        <v>103280</v>
      </c>
      <c r="K183" s="12">
        <v>0</v>
      </c>
      <c r="L183" s="12">
        <v>0</v>
      </c>
      <c r="M183" s="16"/>
      <c r="N183" s="20"/>
      <c r="O183" s="20"/>
      <c r="P183" s="20"/>
      <c r="Q183" s="20"/>
      <c r="R183" s="20"/>
      <c r="S183" s="20"/>
    </row>
    <row r="184" spans="1:19">
      <c r="A184" s="12"/>
      <c r="B184" s="12"/>
      <c r="C184" s="14" t="s">
        <v>66</v>
      </c>
      <c r="D184" s="15">
        <v>0</v>
      </c>
      <c r="E184" s="12">
        <f t="shared" si="13"/>
        <v>0</v>
      </c>
      <c r="F184" s="15">
        <v>5712</v>
      </c>
      <c r="G184" s="12">
        <f t="shared" si="14"/>
        <v>228480</v>
      </c>
      <c r="H184" s="12">
        <f t="shared" si="15"/>
        <v>228480</v>
      </c>
      <c r="I184" s="12">
        <v>0</v>
      </c>
      <c r="J184" s="12">
        <f t="shared" si="17"/>
        <v>228480</v>
      </c>
      <c r="K184" s="12">
        <v>0</v>
      </c>
      <c r="L184" s="12">
        <v>0</v>
      </c>
      <c r="M184" s="16"/>
      <c r="N184" s="20"/>
      <c r="O184" s="20"/>
      <c r="P184" s="20"/>
      <c r="Q184" s="20"/>
      <c r="R184" s="20"/>
      <c r="S184" s="20"/>
    </row>
    <row r="185" spans="1:19">
      <c r="A185" s="12"/>
      <c r="B185" s="12"/>
      <c r="C185" s="14" t="s">
        <v>59</v>
      </c>
      <c r="D185" s="15">
        <v>0</v>
      </c>
      <c r="E185" s="12">
        <f t="shared" si="13"/>
        <v>0</v>
      </c>
      <c r="F185" s="15">
        <v>10631</v>
      </c>
      <c r="G185" s="12">
        <f t="shared" si="14"/>
        <v>425240</v>
      </c>
      <c r="H185" s="12">
        <f t="shared" si="15"/>
        <v>425240</v>
      </c>
      <c r="I185" s="12">
        <v>0</v>
      </c>
      <c r="J185" s="12">
        <f t="shared" si="17"/>
        <v>425240</v>
      </c>
      <c r="K185" s="12">
        <v>0</v>
      </c>
      <c r="L185" s="12">
        <v>0</v>
      </c>
      <c r="M185" s="16"/>
      <c r="N185" s="20"/>
      <c r="O185" s="20"/>
      <c r="P185" s="20"/>
      <c r="Q185" s="20"/>
      <c r="R185" s="20"/>
      <c r="S185" s="20"/>
    </row>
    <row r="186" spans="1:19">
      <c r="A186" s="12"/>
      <c r="B186" s="12"/>
      <c r="C186" s="14" t="s">
        <v>158</v>
      </c>
      <c r="D186" s="15">
        <v>0</v>
      </c>
      <c r="E186" s="12">
        <f t="shared" si="13"/>
        <v>0</v>
      </c>
      <c r="F186" s="15">
        <v>5429</v>
      </c>
      <c r="G186" s="12">
        <f t="shared" si="14"/>
        <v>217160</v>
      </c>
      <c r="H186" s="12">
        <f t="shared" si="15"/>
        <v>217160</v>
      </c>
      <c r="I186" s="12">
        <v>0</v>
      </c>
      <c r="J186" s="12">
        <f t="shared" si="17"/>
        <v>217160</v>
      </c>
      <c r="K186" s="12">
        <v>0</v>
      </c>
      <c r="L186" s="12">
        <v>0</v>
      </c>
      <c r="M186" s="16"/>
      <c r="N186" s="20"/>
      <c r="O186" s="20"/>
      <c r="P186" s="20"/>
      <c r="Q186" s="20"/>
      <c r="R186" s="20"/>
      <c r="S186" s="20"/>
    </row>
    <row r="187" spans="1:19">
      <c r="A187" s="12"/>
      <c r="B187" s="12"/>
      <c r="C187" s="14" t="s">
        <v>67</v>
      </c>
      <c r="D187" s="15">
        <v>0</v>
      </c>
      <c r="E187" s="12">
        <f t="shared" si="13"/>
        <v>0</v>
      </c>
      <c r="F187" s="15">
        <v>2</v>
      </c>
      <c r="G187" s="12">
        <f t="shared" si="14"/>
        <v>80</v>
      </c>
      <c r="H187" s="12">
        <f t="shared" si="15"/>
        <v>80</v>
      </c>
      <c r="I187" s="12">
        <v>0</v>
      </c>
      <c r="J187" s="12">
        <f t="shared" si="17"/>
        <v>80</v>
      </c>
      <c r="K187" s="12">
        <v>0</v>
      </c>
      <c r="L187" s="12">
        <v>0</v>
      </c>
      <c r="M187" s="16"/>
      <c r="N187" s="20"/>
      <c r="O187" s="20"/>
      <c r="P187" s="20"/>
      <c r="Q187" s="20"/>
      <c r="R187" s="20"/>
      <c r="S187" s="20"/>
    </row>
    <row r="188" spans="1:19">
      <c r="A188" s="12"/>
      <c r="B188" s="12"/>
      <c r="C188" s="14" t="s">
        <v>45</v>
      </c>
      <c r="D188" s="15">
        <v>0</v>
      </c>
      <c r="E188" s="12">
        <f t="shared" si="13"/>
        <v>0</v>
      </c>
      <c r="F188" s="15">
        <v>8161</v>
      </c>
      <c r="G188" s="12">
        <f t="shared" si="14"/>
        <v>326440</v>
      </c>
      <c r="H188" s="12">
        <f t="shared" si="15"/>
        <v>326440</v>
      </c>
      <c r="I188" s="12">
        <v>0</v>
      </c>
      <c r="J188" s="12">
        <f>H188-I188</f>
        <v>326440</v>
      </c>
      <c r="K188" s="12">
        <v>0</v>
      </c>
      <c r="L188" s="12">
        <v>0</v>
      </c>
      <c r="M188" s="16"/>
      <c r="N188" s="20"/>
      <c r="O188" s="20"/>
      <c r="P188" s="20"/>
      <c r="Q188" s="20"/>
      <c r="R188" s="20"/>
      <c r="S188" s="20"/>
    </row>
    <row r="189" spans="1:19">
      <c r="A189" s="12"/>
      <c r="B189" s="12"/>
      <c r="C189" s="14" t="s">
        <v>23</v>
      </c>
      <c r="D189" s="15">
        <v>0</v>
      </c>
      <c r="E189" s="12">
        <f t="shared" si="13"/>
        <v>0</v>
      </c>
      <c r="F189" s="15">
        <v>12100</v>
      </c>
      <c r="G189" s="12">
        <f t="shared" si="14"/>
        <v>484000</v>
      </c>
      <c r="H189" s="12">
        <f t="shared" si="15"/>
        <v>484000</v>
      </c>
      <c r="I189" s="12">
        <v>0</v>
      </c>
      <c r="J189" s="12">
        <f>H189-I189</f>
        <v>484000</v>
      </c>
      <c r="K189" s="12">
        <v>0</v>
      </c>
      <c r="L189" s="12">
        <v>0</v>
      </c>
      <c r="M189" s="16"/>
      <c r="N189" s="20"/>
      <c r="O189" s="20"/>
      <c r="P189" s="20"/>
      <c r="Q189" s="20"/>
      <c r="R189" s="20"/>
      <c r="S189" s="20"/>
    </row>
    <row r="190" spans="1:19">
      <c r="A190" s="12"/>
      <c r="B190" s="12"/>
      <c r="C190" s="14" t="s">
        <v>132</v>
      </c>
      <c r="D190" s="15">
        <v>0</v>
      </c>
      <c r="E190" s="12">
        <f t="shared" si="13"/>
        <v>0</v>
      </c>
      <c r="F190" s="15">
        <v>1780</v>
      </c>
      <c r="G190" s="12">
        <f t="shared" si="14"/>
        <v>71200</v>
      </c>
      <c r="H190" s="12">
        <f t="shared" si="15"/>
        <v>71200</v>
      </c>
      <c r="I190" s="12">
        <v>0</v>
      </c>
      <c r="J190" s="12">
        <f t="shared" ref="J190:J196" si="18">H190-I190</f>
        <v>71200</v>
      </c>
      <c r="K190" s="12">
        <v>0</v>
      </c>
      <c r="L190" s="12">
        <v>0</v>
      </c>
      <c r="M190" s="16"/>
      <c r="N190" s="20"/>
      <c r="O190" s="20"/>
      <c r="P190" s="20"/>
      <c r="Q190" s="20"/>
      <c r="R190" s="20"/>
      <c r="S190" s="20"/>
    </row>
    <row r="191" spans="1:19">
      <c r="A191" s="12"/>
      <c r="B191" s="12"/>
      <c r="C191" s="14" t="s">
        <v>134</v>
      </c>
      <c r="D191" s="15">
        <v>0</v>
      </c>
      <c r="E191" s="12">
        <f t="shared" si="13"/>
        <v>0</v>
      </c>
      <c r="F191" s="15">
        <v>5</v>
      </c>
      <c r="G191" s="12">
        <f t="shared" si="14"/>
        <v>200</v>
      </c>
      <c r="H191" s="12">
        <f t="shared" si="15"/>
        <v>200</v>
      </c>
      <c r="I191" s="12">
        <v>0</v>
      </c>
      <c r="J191" s="12">
        <f t="shared" si="18"/>
        <v>200</v>
      </c>
      <c r="K191" s="12">
        <v>0</v>
      </c>
      <c r="L191" s="12">
        <v>0</v>
      </c>
      <c r="M191" s="16"/>
      <c r="N191" s="20"/>
      <c r="O191" s="20"/>
      <c r="P191" s="20"/>
      <c r="Q191" s="20"/>
      <c r="R191" s="20"/>
      <c r="S191" s="20"/>
    </row>
    <row r="192" spans="1:19">
      <c r="A192" s="12"/>
      <c r="B192" s="12"/>
      <c r="C192" s="14" t="s">
        <v>61</v>
      </c>
      <c r="D192" s="15">
        <v>0</v>
      </c>
      <c r="E192" s="12">
        <f t="shared" si="13"/>
        <v>0</v>
      </c>
      <c r="F192" s="15">
        <v>10383</v>
      </c>
      <c r="G192" s="12">
        <f t="shared" si="14"/>
        <v>415320</v>
      </c>
      <c r="H192" s="12">
        <f t="shared" si="15"/>
        <v>415320</v>
      </c>
      <c r="I192" s="12">
        <v>0</v>
      </c>
      <c r="J192" s="12">
        <f t="shared" si="18"/>
        <v>415320</v>
      </c>
      <c r="K192" s="12">
        <v>0</v>
      </c>
      <c r="L192" s="12">
        <v>0</v>
      </c>
      <c r="M192" s="16"/>
      <c r="N192" s="20"/>
      <c r="O192" s="20"/>
      <c r="P192" s="20"/>
      <c r="Q192" s="20"/>
      <c r="R192" s="20"/>
      <c r="S192" s="20"/>
    </row>
    <row r="193" spans="1:19">
      <c r="A193" s="12"/>
      <c r="B193" s="12"/>
      <c r="C193" s="14" t="s">
        <v>26</v>
      </c>
      <c r="D193" s="15">
        <v>0</v>
      </c>
      <c r="E193" s="12">
        <f t="shared" si="13"/>
        <v>0</v>
      </c>
      <c r="F193" s="15">
        <v>6762</v>
      </c>
      <c r="G193" s="12">
        <f t="shared" si="14"/>
        <v>270480</v>
      </c>
      <c r="H193" s="12">
        <f t="shared" si="15"/>
        <v>270480</v>
      </c>
      <c r="I193" s="12">
        <v>0</v>
      </c>
      <c r="J193" s="12">
        <f t="shared" si="18"/>
        <v>270480</v>
      </c>
      <c r="K193" s="12">
        <v>0</v>
      </c>
      <c r="L193" s="12">
        <v>0</v>
      </c>
      <c r="M193" s="16"/>
      <c r="N193" s="20"/>
      <c r="O193" s="20"/>
      <c r="P193" s="20"/>
      <c r="Q193" s="20"/>
      <c r="R193" s="20"/>
      <c r="S193" s="20"/>
    </row>
    <row r="194" spans="1:19">
      <c r="A194" s="12"/>
      <c r="B194" s="12"/>
      <c r="C194" s="14" t="s">
        <v>159</v>
      </c>
      <c r="D194" s="15">
        <v>0</v>
      </c>
      <c r="E194" s="12">
        <f t="shared" si="13"/>
        <v>0</v>
      </c>
      <c r="F194" s="15">
        <v>6702</v>
      </c>
      <c r="G194" s="12">
        <f t="shared" si="14"/>
        <v>268080</v>
      </c>
      <c r="H194" s="12">
        <f t="shared" si="15"/>
        <v>268080</v>
      </c>
      <c r="I194" s="12">
        <v>0</v>
      </c>
      <c r="J194" s="12">
        <f t="shared" si="18"/>
        <v>268080</v>
      </c>
      <c r="K194" s="12">
        <v>0</v>
      </c>
      <c r="L194" s="12">
        <v>0</v>
      </c>
      <c r="M194" s="16"/>
      <c r="N194" s="20"/>
      <c r="O194" s="20"/>
      <c r="P194" s="20"/>
      <c r="Q194" s="20"/>
      <c r="R194" s="20"/>
      <c r="S194" s="20"/>
    </row>
    <row r="195" spans="1:19">
      <c r="A195" s="12"/>
      <c r="B195" s="12"/>
      <c r="C195" s="14" t="s">
        <v>140</v>
      </c>
      <c r="D195" s="15">
        <v>0</v>
      </c>
      <c r="E195" s="12">
        <f t="shared" si="13"/>
        <v>0</v>
      </c>
      <c r="F195" s="15">
        <v>11316</v>
      </c>
      <c r="G195" s="12">
        <f t="shared" si="14"/>
        <v>452640</v>
      </c>
      <c r="H195" s="12">
        <f t="shared" si="15"/>
        <v>452640</v>
      </c>
      <c r="I195" s="12">
        <v>0</v>
      </c>
      <c r="J195" s="12">
        <f t="shared" si="18"/>
        <v>452640</v>
      </c>
      <c r="K195" s="12">
        <v>0</v>
      </c>
      <c r="L195" s="12">
        <v>0</v>
      </c>
      <c r="M195" s="16"/>
      <c r="N195" s="20"/>
      <c r="O195" s="20"/>
      <c r="P195" s="20"/>
      <c r="Q195" s="20"/>
      <c r="R195" s="20"/>
      <c r="S195" s="20"/>
    </row>
    <row r="196" spans="1:19">
      <c r="A196" s="12"/>
      <c r="B196" s="12"/>
      <c r="C196" s="14" t="s">
        <v>160</v>
      </c>
      <c r="D196" s="15">
        <v>0</v>
      </c>
      <c r="E196" s="12">
        <f t="shared" ref="E196:E259" si="19">D196*50</f>
        <v>0</v>
      </c>
      <c r="F196" s="15">
        <v>2843</v>
      </c>
      <c r="G196" s="12">
        <f t="shared" ref="G196:G259" si="20">F196*40</f>
        <v>113720</v>
      </c>
      <c r="H196" s="12">
        <f t="shared" ref="H196:H259" si="21">E196+G196</f>
        <v>113720</v>
      </c>
      <c r="I196" s="12">
        <v>0</v>
      </c>
      <c r="J196" s="12">
        <f t="shared" si="18"/>
        <v>113720</v>
      </c>
      <c r="K196" s="12">
        <v>0</v>
      </c>
      <c r="L196" s="12">
        <v>0</v>
      </c>
      <c r="M196" s="16"/>
      <c r="N196" s="20"/>
      <c r="O196" s="20"/>
      <c r="P196" s="20"/>
      <c r="Q196" s="20"/>
      <c r="R196" s="20"/>
      <c r="S196" s="20"/>
    </row>
    <row r="197" spans="1:19">
      <c r="A197" s="12"/>
      <c r="B197" s="12"/>
      <c r="C197" s="14" t="s">
        <v>51</v>
      </c>
      <c r="D197" s="15">
        <v>0</v>
      </c>
      <c r="E197" s="12">
        <f t="shared" si="19"/>
        <v>0</v>
      </c>
      <c r="F197" s="15">
        <v>621</v>
      </c>
      <c r="G197" s="12">
        <f t="shared" si="20"/>
        <v>24840</v>
      </c>
      <c r="H197" s="12">
        <f t="shared" si="21"/>
        <v>24840</v>
      </c>
      <c r="I197" s="12">
        <v>0</v>
      </c>
      <c r="J197" s="12">
        <f>H197-I197</f>
        <v>24840</v>
      </c>
      <c r="K197" s="12">
        <v>0</v>
      </c>
      <c r="L197" s="12">
        <v>0</v>
      </c>
      <c r="M197" s="16"/>
      <c r="N197" s="20"/>
      <c r="O197" s="20"/>
      <c r="P197" s="20"/>
      <c r="Q197" s="20"/>
      <c r="R197" s="20"/>
      <c r="S197" s="20"/>
    </row>
    <row r="198" spans="1:19">
      <c r="A198" s="12"/>
      <c r="B198" s="12"/>
      <c r="C198" s="14" t="s">
        <v>145</v>
      </c>
      <c r="D198" s="15">
        <v>0</v>
      </c>
      <c r="E198" s="12">
        <f t="shared" si="19"/>
        <v>0</v>
      </c>
      <c r="F198" s="15">
        <v>21627</v>
      </c>
      <c r="G198" s="12">
        <f t="shared" si="20"/>
        <v>865080</v>
      </c>
      <c r="H198" s="12">
        <f t="shared" si="21"/>
        <v>865080</v>
      </c>
      <c r="I198" s="12">
        <v>0</v>
      </c>
      <c r="J198" s="12">
        <f>H198-I198</f>
        <v>865080</v>
      </c>
      <c r="K198" s="12">
        <v>0</v>
      </c>
      <c r="L198" s="12">
        <v>0</v>
      </c>
      <c r="M198" s="16"/>
      <c r="N198" s="20"/>
      <c r="O198" s="20"/>
      <c r="P198" s="20"/>
      <c r="Q198" s="20"/>
      <c r="R198" s="20"/>
      <c r="S198" s="20"/>
    </row>
    <row r="199" spans="1:19">
      <c r="A199" s="12"/>
      <c r="B199" s="12"/>
      <c r="C199" s="14" t="s">
        <v>147</v>
      </c>
      <c r="D199" s="15">
        <v>0</v>
      </c>
      <c r="E199" s="12">
        <f t="shared" si="19"/>
        <v>0</v>
      </c>
      <c r="F199" s="15">
        <v>5510</v>
      </c>
      <c r="G199" s="12">
        <f t="shared" si="20"/>
        <v>220400</v>
      </c>
      <c r="H199" s="12">
        <f t="shared" si="21"/>
        <v>220400</v>
      </c>
      <c r="I199" s="12">
        <v>0</v>
      </c>
      <c r="J199" s="12">
        <f t="shared" ref="J199:J213" si="22">H199-I199</f>
        <v>220400</v>
      </c>
      <c r="K199" s="12">
        <v>0</v>
      </c>
      <c r="L199" s="12">
        <v>0</v>
      </c>
      <c r="M199" s="16"/>
      <c r="N199" s="20"/>
      <c r="O199" s="20"/>
      <c r="P199" s="20"/>
      <c r="Q199" s="20"/>
      <c r="R199" s="20"/>
      <c r="S199" s="20"/>
    </row>
    <row r="200" spans="1:19">
      <c r="A200" s="12"/>
      <c r="B200" s="12"/>
      <c r="C200" s="14" t="s">
        <v>161</v>
      </c>
      <c r="D200" s="15">
        <v>0</v>
      </c>
      <c r="E200" s="12">
        <f t="shared" si="19"/>
        <v>0</v>
      </c>
      <c r="F200" s="15">
        <v>4443</v>
      </c>
      <c r="G200" s="12">
        <f t="shared" si="20"/>
        <v>177720</v>
      </c>
      <c r="H200" s="12">
        <f t="shared" si="21"/>
        <v>177720</v>
      </c>
      <c r="I200" s="12">
        <v>0</v>
      </c>
      <c r="J200" s="12">
        <f t="shared" si="22"/>
        <v>177720</v>
      </c>
      <c r="K200" s="12">
        <v>0</v>
      </c>
      <c r="L200" s="12">
        <v>0</v>
      </c>
      <c r="M200" s="16"/>
      <c r="N200" s="20"/>
      <c r="O200" s="20"/>
      <c r="P200" s="20"/>
      <c r="Q200" s="20"/>
      <c r="R200" s="20"/>
      <c r="S200" s="20"/>
    </row>
    <row r="201" spans="1:19">
      <c r="A201" s="12"/>
      <c r="B201" s="12"/>
      <c r="C201" s="14" t="s">
        <v>30</v>
      </c>
      <c r="D201" s="15">
        <v>0</v>
      </c>
      <c r="E201" s="12">
        <f t="shared" si="19"/>
        <v>0</v>
      </c>
      <c r="F201" s="15">
        <v>106925</v>
      </c>
      <c r="G201" s="12">
        <f t="shared" si="20"/>
        <v>4277000</v>
      </c>
      <c r="H201" s="12">
        <f t="shared" si="21"/>
        <v>4277000</v>
      </c>
      <c r="I201" s="12">
        <v>0</v>
      </c>
      <c r="J201" s="12">
        <f t="shared" si="22"/>
        <v>4277000</v>
      </c>
      <c r="K201" s="12">
        <v>0</v>
      </c>
      <c r="L201" s="12">
        <v>0</v>
      </c>
      <c r="M201" s="16"/>
      <c r="N201" s="20"/>
      <c r="O201" s="20"/>
      <c r="P201" s="20"/>
      <c r="Q201" s="20"/>
      <c r="R201" s="20"/>
      <c r="S201" s="20"/>
    </row>
    <row r="202" spans="1:19">
      <c r="A202" s="12"/>
      <c r="B202" s="12"/>
      <c r="C202" s="14" t="s">
        <v>95</v>
      </c>
      <c r="D202" s="15">
        <v>0</v>
      </c>
      <c r="E202" s="12">
        <f t="shared" si="19"/>
        <v>0</v>
      </c>
      <c r="F202" s="15">
        <v>7580</v>
      </c>
      <c r="G202" s="12">
        <f t="shared" si="20"/>
        <v>303200</v>
      </c>
      <c r="H202" s="12">
        <f t="shared" si="21"/>
        <v>303200</v>
      </c>
      <c r="I202" s="12">
        <v>0</v>
      </c>
      <c r="J202" s="12">
        <f t="shared" si="22"/>
        <v>303200</v>
      </c>
      <c r="K202" s="12">
        <v>0</v>
      </c>
      <c r="L202" s="12">
        <v>0</v>
      </c>
      <c r="M202" s="16"/>
      <c r="N202" s="20"/>
      <c r="O202" s="20"/>
      <c r="P202" s="20"/>
      <c r="Q202" s="20"/>
      <c r="R202" s="20"/>
      <c r="S202" s="20"/>
    </row>
    <row r="203" spans="1:19">
      <c r="A203" s="12"/>
      <c r="B203" s="12"/>
      <c r="C203" s="14" t="s">
        <v>109</v>
      </c>
      <c r="D203" s="15">
        <v>0</v>
      </c>
      <c r="E203" s="12">
        <f t="shared" si="19"/>
        <v>0</v>
      </c>
      <c r="F203" s="15">
        <v>10</v>
      </c>
      <c r="G203" s="12">
        <f t="shared" si="20"/>
        <v>400</v>
      </c>
      <c r="H203" s="12">
        <f t="shared" si="21"/>
        <v>400</v>
      </c>
      <c r="I203" s="12">
        <v>0</v>
      </c>
      <c r="J203" s="12">
        <f t="shared" si="22"/>
        <v>400</v>
      </c>
      <c r="K203" s="12">
        <v>0</v>
      </c>
      <c r="L203" s="12">
        <v>0</v>
      </c>
      <c r="M203" s="16"/>
      <c r="N203" s="20"/>
      <c r="O203" s="20"/>
      <c r="P203" s="20"/>
      <c r="Q203" s="20"/>
      <c r="R203" s="20"/>
      <c r="S203" s="20"/>
    </row>
    <row r="204" spans="1:19">
      <c r="A204" s="12"/>
      <c r="B204" s="12"/>
      <c r="C204" s="14" t="s">
        <v>97</v>
      </c>
      <c r="D204" s="15">
        <v>0</v>
      </c>
      <c r="E204" s="12">
        <f t="shared" si="19"/>
        <v>0</v>
      </c>
      <c r="F204" s="15">
        <v>697</v>
      </c>
      <c r="G204" s="12">
        <f t="shared" si="20"/>
        <v>27880</v>
      </c>
      <c r="H204" s="12">
        <f t="shared" si="21"/>
        <v>27880</v>
      </c>
      <c r="I204" s="12">
        <v>0</v>
      </c>
      <c r="J204" s="12">
        <f t="shared" si="22"/>
        <v>27880</v>
      </c>
      <c r="K204" s="12">
        <v>0</v>
      </c>
      <c r="L204" s="12">
        <v>0</v>
      </c>
      <c r="M204" s="16"/>
      <c r="N204" s="22"/>
      <c r="O204" s="22"/>
      <c r="P204" s="22"/>
      <c r="Q204" s="22"/>
      <c r="R204" s="22"/>
      <c r="S204" s="22"/>
    </row>
    <row r="205" spans="1:19">
      <c r="A205" s="12">
        <v>19</v>
      </c>
      <c r="B205" s="13" t="s">
        <v>162</v>
      </c>
      <c r="C205" s="14" t="s">
        <v>163</v>
      </c>
      <c r="D205" s="15">
        <v>0</v>
      </c>
      <c r="E205" s="12">
        <f t="shared" si="19"/>
        <v>0</v>
      </c>
      <c r="F205" s="15">
        <v>5275</v>
      </c>
      <c r="G205" s="12">
        <f t="shared" si="20"/>
        <v>211000</v>
      </c>
      <c r="H205" s="12">
        <f t="shared" si="21"/>
        <v>211000</v>
      </c>
      <c r="I205" s="12">
        <v>0</v>
      </c>
      <c r="J205" s="12">
        <f t="shared" si="22"/>
        <v>211000</v>
      </c>
      <c r="K205" s="12">
        <v>0</v>
      </c>
      <c r="L205" s="12">
        <v>0</v>
      </c>
      <c r="M205" s="16">
        <f>SUM(H205:H210)</f>
        <v>4103320</v>
      </c>
      <c r="N205" s="18">
        <v>0</v>
      </c>
      <c r="O205" s="18">
        <f>M205</f>
        <v>4103320</v>
      </c>
      <c r="P205" s="18">
        <v>0</v>
      </c>
      <c r="Q205" s="18">
        <v>0</v>
      </c>
      <c r="R205" s="18">
        <v>0</v>
      </c>
      <c r="S205" s="18">
        <v>0</v>
      </c>
    </row>
    <row r="206" spans="1:19">
      <c r="A206" s="12"/>
      <c r="B206" s="12"/>
      <c r="C206" s="14" t="s">
        <v>155</v>
      </c>
      <c r="D206" s="15">
        <v>0</v>
      </c>
      <c r="E206" s="12">
        <f t="shared" si="19"/>
        <v>0</v>
      </c>
      <c r="F206" s="15">
        <v>15790</v>
      </c>
      <c r="G206" s="12">
        <f t="shared" si="20"/>
        <v>631600</v>
      </c>
      <c r="H206" s="12">
        <f t="shared" si="21"/>
        <v>631600</v>
      </c>
      <c r="I206" s="12">
        <v>0</v>
      </c>
      <c r="J206" s="12">
        <f t="shared" si="22"/>
        <v>631600</v>
      </c>
      <c r="K206" s="12">
        <v>0</v>
      </c>
      <c r="L206" s="12">
        <v>0</v>
      </c>
      <c r="M206" s="16"/>
      <c r="N206" s="20"/>
      <c r="O206" s="20"/>
      <c r="P206" s="20"/>
      <c r="Q206" s="20"/>
      <c r="R206" s="20"/>
      <c r="S206" s="20"/>
    </row>
    <row r="207" spans="1:19">
      <c r="A207" s="12"/>
      <c r="B207" s="12"/>
      <c r="C207" s="14" t="s">
        <v>159</v>
      </c>
      <c r="D207" s="15">
        <v>0</v>
      </c>
      <c r="E207" s="12">
        <f t="shared" si="19"/>
        <v>0</v>
      </c>
      <c r="F207" s="15">
        <v>12999</v>
      </c>
      <c r="G207" s="12">
        <f t="shared" si="20"/>
        <v>519960</v>
      </c>
      <c r="H207" s="12">
        <f t="shared" si="21"/>
        <v>519960</v>
      </c>
      <c r="I207" s="12">
        <v>0</v>
      </c>
      <c r="J207" s="12">
        <f t="shared" si="22"/>
        <v>519960</v>
      </c>
      <c r="K207" s="12">
        <v>0</v>
      </c>
      <c r="L207" s="12">
        <v>0</v>
      </c>
      <c r="M207" s="16"/>
      <c r="N207" s="20"/>
      <c r="O207" s="20"/>
      <c r="P207" s="20"/>
      <c r="Q207" s="20"/>
      <c r="R207" s="20"/>
      <c r="S207" s="20"/>
    </row>
    <row r="208" spans="1:19">
      <c r="A208" s="12"/>
      <c r="B208" s="12"/>
      <c r="C208" s="14" t="s">
        <v>143</v>
      </c>
      <c r="D208" s="15">
        <v>0</v>
      </c>
      <c r="E208" s="12">
        <f t="shared" si="19"/>
        <v>0</v>
      </c>
      <c r="F208" s="15">
        <v>46974</v>
      </c>
      <c r="G208" s="12">
        <f t="shared" si="20"/>
        <v>1878960</v>
      </c>
      <c r="H208" s="12">
        <f t="shared" si="21"/>
        <v>1878960</v>
      </c>
      <c r="I208" s="12">
        <v>0</v>
      </c>
      <c r="J208" s="12">
        <f t="shared" si="22"/>
        <v>1878960</v>
      </c>
      <c r="K208" s="12">
        <v>0</v>
      </c>
      <c r="L208" s="12">
        <v>0</v>
      </c>
      <c r="M208" s="16"/>
      <c r="N208" s="20"/>
      <c r="O208" s="20"/>
      <c r="P208" s="20"/>
      <c r="Q208" s="20"/>
      <c r="R208" s="20"/>
      <c r="S208" s="20"/>
    </row>
    <row r="209" spans="1:19">
      <c r="A209" s="12"/>
      <c r="B209" s="12"/>
      <c r="C209" s="14" t="s">
        <v>30</v>
      </c>
      <c r="D209" s="15">
        <v>0</v>
      </c>
      <c r="E209" s="12">
        <f t="shared" si="19"/>
        <v>0</v>
      </c>
      <c r="F209" s="15">
        <v>9</v>
      </c>
      <c r="G209" s="12">
        <f t="shared" si="20"/>
        <v>360</v>
      </c>
      <c r="H209" s="12">
        <f t="shared" si="21"/>
        <v>360</v>
      </c>
      <c r="I209" s="12">
        <v>0</v>
      </c>
      <c r="J209" s="12">
        <f t="shared" si="22"/>
        <v>360</v>
      </c>
      <c r="K209" s="12">
        <v>0</v>
      </c>
      <c r="L209" s="12">
        <v>0</v>
      </c>
      <c r="M209" s="16"/>
      <c r="N209" s="20"/>
      <c r="O209" s="20"/>
      <c r="P209" s="20"/>
      <c r="Q209" s="20"/>
      <c r="R209" s="20"/>
      <c r="S209" s="20"/>
    </row>
    <row r="210" spans="1:19">
      <c r="A210" s="12"/>
      <c r="B210" s="12"/>
      <c r="C210" s="14" t="s">
        <v>95</v>
      </c>
      <c r="D210" s="15">
        <v>0</v>
      </c>
      <c r="E210" s="12">
        <f t="shared" si="19"/>
        <v>0</v>
      </c>
      <c r="F210" s="15">
        <v>21536</v>
      </c>
      <c r="G210" s="12">
        <f t="shared" si="20"/>
        <v>861440</v>
      </c>
      <c r="H210" s="12">
        <f t="shared" si="21"/>
        <v>861440</v>
      </c>
      <c r="I210" s="12">
        <v>0</v>
      </c>
      <c r="J210" s="12">
        <f t="shared" si="22"/>
        <v>861440</v>
      </c>
      <c r="K210" s="12">
        <v>0</v>
      </c>
      <c r="L210" s="12">
        <v>0</v>
      </c>
      <c r="M210" s="16"/>
      <c r="N210" s="22"/>
      <c r="O210" s="22"/>
      <c r="P210" s="22"/>
      <c r="Q210" s="22"/>
      <c r="R210" s="22"/>
      <c r="S210" s="22"/>
    </row>
    <row r="211" spans="1:19">
      <c r="A211" s="12">
        <v>20</v>
      </c>
      <c r="B211" s="13" t="s">
        <v>164</v>
      </c>
      <c r="C211" s="14" t="s">
        <v>165</v>
      </c>
      <c r="D211" s="15">
        <v>0</v>
      </c>
      <c r="E211" s="12">
        <f t="shared" si="19"/>
        <v>0</v>
      </c>
      <c r="F211" s="15">
        <v>1</v>
      </c>
      <c r="G211" s="12">
        <f t="shared" si="20"/>
        <v>40</v>
      </c>
      <c r="H211" s="12">
        <f t="shared" si="21"/>
        <v>40</v>
      </c>
      <c r="I211" s="12">
        <v>0</v>
      </c>
      <c r="J211" s="12">
        <f t="shared" si="22"/>
        <v>40</v>
      </c>
      <c r="K211" s="12">
        <v>0</v>
      </c>
      <c r="L211" s="12">
        <v>0</v>
      </c>
      <c r="M211" s="16">
        <f>SUM(H211:H237)</f>
        <v>3493770</v>
      </c>
      <c r="N211" s="18">
        <v>0</v>
      </c>
      <c r="O211" s="18">
        <f>M211</f>
        <v>3493770</v>
      </c>
      <c r="P211" s="18">
        <v>0</v>
      </c>
      <c r="Q211" s="18">
        <v>0</v>
      </c>
      <c r="R211" s="18">
        <v>0</v>
      </c>
      <c r="S211" s="18">
        <v>0</v>
      </c>
    </row>
    <row r="212" spans="1:19">
      <c r="A212" s="12"/>
      <c r="B212" s="12"/>
      <c r="C212" s="14" t="s">
        <v>166</v>
      </c>
      <c r="D212" s="15">
        <v>0</v>
      </c>
      <c r="E212" s="12">
        <f t="shared" si="19"/>
        <v>0</v>
      </c>
      <c r="F212" s="15">
        <v>2874</v>
      </c>
      <c r="G212" s="12">
        <f t="shared" si="20"/>
        <v>114960</v>
      </c>
      <c r="H212" s="12">
        <f t="shared" si="21"/>
        <v>114960</v>
      </c>
      <c r="I212" s="12">
        <v>0</v>
      </c>
      <c r="J212" s="12">
        <f t="shared" si="22"/>
        <v>114960</v>
      </c>
      <c r="K212" s="12">
        <v>0</v>
      </c>
      <c r="L212" s="12">
        <v>0</v>
      </c>
      <c r="M212" s="16"/>
      <c r="N212" s="20"/>
      <c r="O212" s="20"/>
      <c r="P212" s="20"/>
      <c r="Q212" s="20"/>
      <c r="R212" s="20"/>
      <c r="S212" s="20"/>
    </row>
    <row r="213" spans="1:19">
      <c r="A213" s="12"/>
      <c r="B213" s="12"/>
      <c r="C213" s="14" t="s">
        <v>167</v>
      </c>
      <c r="D213" s="15">
        <v>0</v>
      </c>
      <c r="E213" s="12">
        <f t="shared" si="19"/>
        <v>0</v>
      </c>
      <c r="F213" s="15">
        <v>1613</v>
      </c>
      <c r="G213" s="12">
        <f t="shared" si="20"/>
        <v>64520</v>
      </c>
      <c r="H213" s="12">
        <f t="shared" si="21"/>
        <v>64520</v>
      </c>
      <c r="I213" s="12">
        <v>0</v>
      </c>
      <c r="J213" s="12">
        <f t="shared" si="22"/>
        <v>64520</v>
      </c>
      <c r="K213" s="12">
        <v>0</v>
      </c>
      <c r="L213" s="12">
        <v>0</v>
      </c>
      <c r="M213" s="16"/>
      <c r="N213" s="20"/>
      <c r="O213" s="20"/>
      <c r="P213" s="20"/>
      <c r="Q213" s="20"/>
      <c r="R213" s="20"/>
      <c r="S213" s="20"/>
    </row>
    <row r="214" spans="1:19">
      <c r="A214" s="12"/>
      <c r="B214" s="12"/>
      <c r="C214" s="14" t="s">
        <v>168</v>
      </c>
      <c r="D214" s="15">
        <v>0</v>
      </c>
      <c r="E214" s="12">
        <f t="shared" si="19"/>
        <v>0</v>
      </c>
      <c r="F214" s="15">
        <v>4316</v>
      </c>
      <c r="G214" s="12">
        <f t="shared" si="20"/>
        <v>172640</v>
      </c>
      <c r="H214" s="12">
        <f t="shared" si="21"/>
        <v>172640</v>
      </c>
      <c r="I214" s="12">
        <v>0</v>
      </c>
      <c r="J214" s="12">
        <f>H214-I214</f>
        <v>172640</v>
      </c>
      <c r="K214" s="12">
        <v>0</v>
      </c>
      <c r="L214" s="12">
        <v>0</v>
      </c>
      <c r="M214" s="16"/>
      <c r="N214" s="20"/>
      <c r="O214" s="20"/>
      <c r="P214" s="20"/>
      <c r="Q214" s="20"/>
      <c r="R214" s="20"/>
      <c r="S214" s="20"/>
    </row>
    <row r="215" spans="1:19">
      <c r="A215" s="12"/>
      <c r="B215" s="12"/>
      <c r="C215" s="14" t="s">
        <v>169</v>
      </c>
      <c r="D215" s="15">
        <v>0</v>
      </c>
      <c r="E215" s="12">
        <f t="shared" si="19"/>
        <v>0</v>
      </c>
      <c r="F215" s="15">
        <v>3098</v>
      </c>
      <c r="G215" s="12">
        <f t="shared" si="20"/>
        <v>123920</v>
      </c>
      <c r="H215" s="12">
        <f t="shared" si="21"/>
        <v>123920</v>
      </c>
      <c r="I215" s="12">
        <v>0</v>
      </c>
      <c r="J215" s="12">
        <f>H215-I215</f>
        <v>123920</v>
      </c>
      <c r="K215" s="12">
        <v>0</v>
      </c>
      <c r="L215" s="12">
        <v>0</v>
      </c>
      <c r="M215" s="16"/>
      <c r="N215" s="20"/>
      <c r="O215" s="20"/>
      <c r="P215" s="20"/>
      <c r="Q215" s="20"/>
      <c r="R215" s="20"/>
      <c r="S215" s="20"/>
    </row>
    <row r="216" spans="1:19">
      <c r="A216" s="12"/>
      <c r="B216" s="12"/>
      <c r="C216" s="14" t="s">
        <v>170</v>
      </c>
      <c r="D216" s="15">
        <v>0</v>
      </c>
      <c r="E216" s="12">
        <f t="shared" si="19"/>
        <v>0</v>
      </c>
      <c r="F216" s="15">
        <v>2891</v>
      </c>
      <c r="G216" s="12">
        <f t="shared" si="20"/>
        <v>115640</v>
      </c>
      <c r="H216" s="12">
        <f t="shared" si="21"/>
        <v>115640</v>
      </c>
      <c r="I216" s="12">
        <v>0</v>
      </c>
      <c r="J216" s="12">
        <f t="shared" ref="J216:J217" si="23">H216-I216</f>
        <v>115640</v>
      </c>
      <c r="K216" s="12">
        <v>0</v>
      </c>
      <c r="L216" s="12">
        <v>0</v>
      </c>
      <c r="M216" s="16"/>
      <c r="N216" s="20"/>
      <c r="O216" s="20"/>
      <c r="P216" s="20"/>
      <c r="Q216" s="20"/>
      <c r="R216" s="20"/>
      <c r="S216" s="20"/>
    </row>
    <row r="217" spans="1:19">
      <c r="A217" s="12"/>
      <c r="B217" s="12"/>
      <c r="C217" s="14" t="s">
        <v>171</v>
      </c>
      <c r="D217" s="15">
        <v>0</v>
      </c>
      <c r="E217" s="12">
        <f t="shared" si="19"/>
        <v>0</v>
      </c>
      <c r="F217" s="15">
        <v>1984</v>
      </c>
      <c r="G217" s="12">
        <f t="shared" si="20"/>
        <v>79360</v>
      </c>
      <c r="H217" s="12">
        <f t="shared" si="21"/>
        <v>79360</v>
      </c>
      <c r="I217" s="12">
        <v>0</v>
      </c>
      <c r="J217" s="12">
        <f t="shared" si="23"/>
        <v>79360</v>
      </c>
      <c r="K217" s="12">
        <v>0</v>
      </c>
      <c r="L217" s="12">
        <v>0</v>
      </c>
      <c r="M217" s="16"/>
      <c r="N217" s="20"/>
      <c r="O217" s="20"/>
      <c r="P217" s="20"/>
      <c r="Q217" s="20"/>
      <c r="R217" s="20"/>
      <c r="S217" s="20"/>
    </row>
    <row r="218" spans="1:19">
      <c r="A218" s="12"/>
      <c r="B218" s="12"/>
      <c r="C218" s="14" t="s">
        <v>172</v>
      </c>
      <c r="D218" s="15">
        <v>0</v>
      </c>
      <c r="E218" s="12">
        <f t="shared" si="19"/>
        <v>0</v>
      </c>
      <c r="F218" s="15">
        <v>2526</v>
      </c>
      <c r="G218" s="12">
        <f t="shared" si="20"/>
        <v>101040</v>
      </c>
      <c r="H218" s="12">
        <f t="shared" si="21"/>
        <v>101040</v>
      </c>
      <c r="I218" s="12">
        <v>0</v>
      </c>
      <c r="J218" s="12">
        <f>H218-I218</f>
        <v>101040</v>
      </c>
      <c r="K218" s="12">
        <v>0</v>
      </c>
      <c r="L218" s="12">
        <v>0</v>
      </c>
      <c r="M218" s="16"/>
      <c r="N218" s="20"/>
      <c r="O218" s="20"/>
      <c r="P218" s="20"/>
      <c r="Q218" s="20"/>
      <c r="R218" s="20"/>
      <c r="S218" s="20"/>
    </row>
    <row r="219" spans="1:19">
      <c r="A219" s="12"/>
      <c r="B219" s="12"/>
      <c r="C219" s="14" t="s">
        <v>173</v>
      </c>
      <c r="D219" s="15">
        <v>0</v>
      </c>
      <c r="E219" s="12">
        <f t="shared" si="19"/>
        <v>0</v>
      </c>
      <c r="F219" s="15">
        <v>2536</v>
      </c>
      <c r="G219" s="12">
        <f t="shared" si="20"/>
        <v>101440</v>
      </c>
      <c r="H219" s="12">
        <f t="shared" si="21"/>
        <v>101440</v>
      </c>
      <c r="I219" s="12">
        <v>0</v>
      </c>
      <c r="J219" s="12">
        <f>H219-I219</f>
        <v>101440</v>
      </c>
      <c r="K219" s="12">
        <v>0</v>
      </c>
      <c r="L219" s="12">
        <v>0</v>
      </c>
      <c r="M219" s="16"/>
      <c r="N219" s="20"/>
      <c r="O219" s="20"/>
      <c r="P219" s="20"/>
      <c r="Q219" s="20"/>
      <c r="R219" s="20"/>
      <c r="S219" s="20"/>
    </row>
    <row r="220" spans="1:19">
      <c r="A220" s="12"/>
      <c r="B220" s="12"/>
      <c r="C220" s="14" t="s">
        <v>174</v>
      </c>
      <c r="D220" s="15">
        <v>0</v>
      </c>
      <c r="E220" s="12">
        <f t="shared" si="19"/>
        <v>0</v>
      </c>
      <c r="F220" s="15">
        <v>2908</v>
      </c>
      <c r="G220" s="12">
        <f t="shared" si="20"/>
        <v>116320</v>
      </c>
      <c r="H220" s="12">
        <f t="shared" si="21"/>
        <v>116320</v>
      </c>
      <c r="I220" s="12">
        <v>0</v>
      </c>
      <c r="J220" s="12">
        <f t="shared" ref="J220:J236" si="24">H220-I220</f>
        <v>116320</v>
      </c>
      <c r="K220" s="12">
        <v>0</v>
      </c>
      <c r="L220" s="12">
        <v>0</v>
      </c>
      <c r="M220" s="16"/>
      <c r="N220" s="20"/>
      <c r="O220" s="20"/>
      <c r="P220" s="20"/>
      <c r="Q220" s="20"/>
      <c r="R220" s="20"/>
      <c r="S220" s="20"/>
    </row>
    <row r="221" spans="1:19">
      <c r="A221" s="12"/>
      <c r="B221" s="12"/>
      <c r="C221" s="14" t="s">
        <v>175</v>
      </c>
      <c r="D221" s="15">
        <v>0</v>
      </c>
      <c r="E221" s="12">
        <f t="shared" si="19"/>
        <v>0</v>
      </c>
      <c r="F221" s="15">
        <v>1161</v>
      </c>
      <c r="G221" s="12">
        <f t="shared" si="20"/>
        <v>46440</v>
      </c>
      <c r="H221" s="12">
        <f t="shared" si="21"/>
        <v>46440</v>
      </c>
      <c r="I221" s="12">
        <v>0</v>
      </c>
      <c r="J221" s="12">
        <f t="shared" si="24"/>
        <v>46440</v>
      </c>
      <c r="K221" s="12">
        <v>0</v>
      </c>
      <c r="L221" s="12">
        <v>0</v>
      </c>
      <c r="M221" s="16"/>
      <c r="N221" s="20"/>
      <c r="O221" s="20"/>
      <c r="P221" s="20"/>
      <c r="Q221" s="20"/>
      <c r="R221" s="20"/>
      <c r="S221" s="20"/>
    </row>
    <row r="222" spans="1:19">
      <c r="A222" s="12"/>
      <c r="B222" s="12"/>
      <c r="C222" s="14" t="s">
        <v>176</v>
      </c>
      <c r="D222" s="15">
        <v>0</v>
      </c>
      <c r="E222" s="12">
        <f t="shared" si="19"/>
        <v>0</v>
      </c>
      <c r="F222" s="15">
        <v>2990</v>
      </c>
      <c r="G222" s="12">
        <f t="shared" si="20"/>
        <v>119600</v>
      </c>
      <c r="H222" s="12">
        <f t="shared" si="21"/>
        <v>119600</v>
      </c>
      <c r="I222" s="12">
        <v>0</v>
      </c>
      <c r="J222" s="12">
        <f t="shared" si="24"/>
        <v>119600</v>
      </c>
      <c r="K222" s="12">
        <v>0</v>
      </c>
      <c r="L222" s="12">
        <v>0</v>
      </c>
      <c r="M222" s="16"/>
      <c r="N222" s="20"/>
      <c r="O222" s="20"/>
      <c r="P222" s="20"/>
      <c r="Q222" s="20"/>
      <c r="R222" s="20"/>
      <c r="S222" s="20"/>
    </row>
    <row r="223" spans="1:19">
      <c r="A223" s="12"/>
      <c r="B223" s="12"/>
      <c r="C223" s="14" t="s">
        <v>177</v>
      </c>
      <c r="D223" s="15">
        <v>0</v>
      </c>
      <c r="E223" s="12">
        <f t="shared" si="19"/>
        <v>0</v>
      </c>
      <c r="F223" s="15">
        <v>1324</v>
      </c>
      <c r="G223" s="12">
        <f t="shared" si="20"/>
        <v>52960</v>
      </c>
      <c r="H223" s="12">
        <f t="shared" si="21"/>
        <v>52960</v>
      </c>
      <c r="I223" s="12">
        <v>0</v>
      </c>
      <c r="J223" s="12">
        <f t="shared" si="24"/>
        <v>52960</v>
      </c>
      <c r="K223" s="12">
        <v>0</v>
      </c>
      <c r="L223" s="12">
        <v>0</v>
      </c>
      <c r="M223" s="16"/>
      <c r="N223" s="20"/>
      <c r="O223" s="20"/>
      <c r="P223" s="20"/>
      <c r="Q223" s="20"/>
      <c r="R223" s="20"/>
      <c r="S223" s="20"/>
    </row>
    <row r="224" spans="1:19">
      <c r="A224" s="12"/>
      <c r="B224" s="12"/>
      <c r="C224" s="14" t="s">
        <v>178</v>
      </c>
      <c r="D224" s="15">
        <v>0</v>
      </c>
      <c r="E224" s="12">
        <f t="shared" si="19"/>
        <v>0</v>
      </c>
      <c r="F224" s="15">
        <v>3868</v>
      </c>
      <c r="G224" s="12">
        <f t="shared" si="20"/>
        <v>154720</v>
      </c>
      <c r="H224" s="12">
        <f t="shared" si="21"/>
        <v>154720</v>
      </c>
      <c r="I224" s="12">
        <v>0</v>
      </c>
      <c r="J224" s="12">
        <f t="shared" si="24"/>
        <v>154720</v>
      </c>
      <c r="K224" s="12">
        <v>0</v>
      </c>
      <c r="L224" s="12">
        <v>0</v>
      </c>
      <c r="M224" s="16"/>
      <c r="N224" s="20"/>
      <c r="O224" s="20"/>
      <c r="P224" s="20"/>
      <c r="Q224" s="20"/>
      <c r="R224" s="20"/>
      <c r="S224" s="20"/>
    </row>
    <row r="225" spans="1:19">
      <c r="A225" s="12"/>
      <c r="B225" s="12"/>
      <c r="C225" s="14" t="s">
        <v>179</v>
      </c>
      <c r="D225" s="15">
        <v>0</v>
      </c>
      <c r="E225" s="12">
        <f t="shared" si="19"/>
        <v>0</v>
      </c>
      <c r="F225" s="15">
        <v>1536</v>
      </c>
      <c r="G225" s="12">
        <f t="shared" si="20"/>
        <v>61440</v>
      </c>
      <c r="H225" s="12">
        <f t="shared" si="21"/>
        <v>61440</v>
      </c>
      <c r="I225" s="12">
        <v>0</v>
      </c>
      <c r="J225" s="12">
        <f t="shared" si="24"/>
        <v>61440</v>
      </c>
      <c r="K225" s="12">
        <v>0</v>
      </c>
      <c r="L225" s="12">
        <v>0</v>
      </c>
      <c r="M225" s="16"/>
      <c r="N225" s="20"/>
      <c r="O225" s="20"/>
      <c r="P225" s="20"/>
      <c r="Q225" s="20"/>
      <c r="R225" s="20"/>
      <c r="S225" s="20"/>
    </row>
    <row r="226" spans="1:19">
      <c r="A226" s="12"/>
      <c r="B226" s="12"/>
      <c r="C226" s="14" t="s">
        <v>180</v>
      </c>
      <c r="D226" s="15">
        <v>0</v>
      </c>
      <c r="E226" s="12">
        <f t="shared" si="19"/>
        <v>0</v>
      </c>
      <c r="F226" s="15">
        <v>1229</v>
      </c>
      <c r="G226" s="12">
        <f t="shared" si="20"/>
        <v>49160</v>
      </c>
      <c r="H226" s="12">
        <f t="shared" si="21"/>
        <v>49160</v>
      </c>
      <c r="I226" s="12">
        <v>0</v>
      </c>
      <c r="J226" s="12">
        <f t="shared" si="24"/>
        <v>49160</v>
      </c>
      <c r="K226" s="12">
        <v>0</v>
      </c>
      <c r="L226" s="12">
        <v>0</v>
      </c>
      <c r="M226" s="16"/>
      <c r="N226" s="20"/>
      <c r="O226" s="20"/>
      <c r="P226" s="20"/>
      <c r="Q226" s="20"/>
      <c r="R226" s="20"/>
      <c r="S226" s="20"/>
    </row>
    <row r="227" spans="1:19">
      <c r="A227" s="12"/>
      <c r="B227" s="12"/>
      <c r="C227" s="14" t="s">
        <v>181</v>
      </c>
      <c r="D227" s="15">
        <v>0</v>
      </c>
      <c r="E227" s="12">
        <f t="shared" si="19"/>
        <v>0</v>
      </c>
      <c r="F227" s="15">
        <v>3846</v>
      </c>
      <c r="G227" s="12">
        <f t="shared" si="20"/>
        <v>153840</v>
      </c>
      <c r="H227" s="12">
        <f t="shared" si="21"/>
        <v>153840</v>
      </c>
      <c r="I227" s="12">
        <v>0</v>
      </c>
      <c r="J227" s="12">
        <f t="shared" si="24"/>
        <v>153840</v>
      </c>
      <c r="K227" s="12">
        <v>0</v>
      </c>
      <c r="L227" s="12">
        <v>0</v>
      </c>
      <c r="M227" s="16"/>
      <c r="N227" s="20"/>
      <c r="O227" s="20"/>
      <c r="P227" s="20"/>
      <c r="Q227" s="20"/>
      <c r="R227" s="20"/>
      <c r="S227" s="20"/>
    </row>
    <row r="228" spans="1:19">
      <c r="A228" s="12"/>
      <c r="B228" s="12"/>
      <c r="C228" s="14" t="s">
        <v>182</v>
      </c>
      <c r="D228" s="15">
        <v>0</v>
      </c>
      <c r="E228" s="12">
        <f t="shared" si="19"/>
        <v>0</v>
      </c>
      <c r="F228" s="15">
        <v>6852</v>
      </c>
      <c r="G228" s="12">
        <f t="shared" si="20"/>
        <v>274080</v>
      </c>
      <c r="H228" s="12">
        <f t="shared" si="21"/>
        <v>274080</v>
      </c>
      <c r="I228" s="12">
        <v>0</v>
      </c>
      <c r="J228" s="12">
        <f t="shared" si="24"/>
        <v>274080</v>
      </c>
      <c r="K228" s="12">
        <v>0</v>
      </c>
      <c r="L228" s="12">
        <v>0</v>
      </c>
      <c r="M228" s="16"/>
      <c r="N228" s="20"/>
      <c r="O228" s="20"/>
      <c r="P228" s="20"/>
      <c r="Q228" s="20"/>
      <c r="R228" s="20"/>
      <c r="S228" s="20"/>
    </row>
    <row r="229" spans="1:19">
      <c r="A229" s="12"/>
      <c r="B229" s="12"/>
      <c r="C229" s="14" t="s">
        <v>183</v>
      </c>
      <c r="D229" s="15">
        <v>0</v>
      </c>
      <c r="E229" s="12">
        <f t="shared" si="19"/>
        <v>0</v>
      </c>
      <c r="F229" s="15">
        <v>1577</v>
      </c>
      <c r="G229" s="12">
        <f t="shared" si="20"/>
        <v>63080</v>
      </c>
      <c r="H229" s="12">
        <f t="shared" si="21"/>
        <v>63080</v>
      </c>
      <c r="I229" s="12">
        <v>0</v>
      </c>
      <c r="J229" s="12">
        <f t="shared" si="24"/>
        <v>63080</v>
      </c>
      <c r="K229" s="12">
        <v>0</v>
      </c>
      <c r="L229" s="12">
        <v>0</v>
      </c>
      <c r="M229" s="16"/>
      <c r="N229" s="20"/>
      <c r="O229" s="20"/>
      <c r="P229" s="20"/>
      <c r="Q229" s="20"/>
      <c r="R229" s="20"/>
      <c r="S229" s="20"/>
    </row>
    <row r="230" spans="1:19">
      <c r="A230" s="12"/>
      <c r="B230" s="12"/>
      <c r="C230" s="14" t="s">
        <v>184</v>
      </c>
      <c r="D230" s="15">
        <v>1</v>
      </c>
      <c r="E230" s="12">
        <f t="shared" si="19"/>
        <v>50</v>
      </c>
      <c r="F230" s="15">
        <v>0</v>
      </c>
      <c r="G230" s="12">
        <f t="shared" si="20"/>
        <v>0</v>
      </c>
      <c r="H230" s="12">
        <f t="shared" si="21"/>
        <v>50</v>
      </c>
      <c r="I230" s="12">
        <v>0</v>
      </c>
      <c r="J230" s="12">
        <f t="shared" si="24"/>
        <v>50</v>
      </c>
      <c r="K230" s="12">
        <v>0</v>
      </c>
      <c r="L230" s="12">
        <v>0</v>
      </c>
      <c r="M230" s="16"/>
      <c r="N230" s="20"/>
      <c r="O230" s="20"/>
      <c r="P230" s="20"/>
      <c r="Q230" s="20"/>
      <c r="R230" s="20"/>
      <c r="S230" s="20"/>
    </row>
    <row r="231" spans="1:19">
      <c r="A231" s="12"/>
      <c r="B231" s="12"/>
      <c r="C231" s="14" t="s">
        <v>185</v>
      </c>
      <c r="D231" s="15">
        <v>0</v>
      </c>
      <c r="E231" s="12">
        <f t="shared" si="19"/>
        <v>0</v>
      </c>
      <c r="F231" s="15">
        <v>9571</v>
      </c>
      <c r="G231" s="12">
        <f t="shared" si="20"/>
        <v>382840</v>
      </c>
      <c r="H231" s="12">
        <f t="shared" si="21"/>
        <v>382840</v>
      </c>
      <c r="I231" s="12">
        <v>0</v>
      </c>
      <c r="J231" s="12">
        <f t="shared" si="24"/>
        <v>382840</v>
      </c>
      <c r="K231" s="12">
        <v>0</v>
      </c>
      <c r="L231" s="12">
        <v>0</v>
      </c>
      <c r="M231" s="16"/>
      <c r="N231" s="20"/>
      <c r="O231" s="20"/>
      <c r="P231" s="20"/>
      <c r="Q231" s="20"/>
      <c r="R231" s="20"/>
      <c r="S231" s="20"/>
    </row>
    <row r="232" spans="1:19">
      <c r="A232" s="12"/>
      <c r="B232" s="12"/>
      <c r="C232" s="14" t="s">
        <v>107</v>
      </c>
      <c r="D232" s="15">
        <v>0</v>
      </c>
      <c r="E232" s="12">
        <f t="shared" si="19"/>
        <v>0</v>
      </c>
      <c r="F232" s="15">
        <v>8502</v>
      </c>
      <c r="G232" s="12">
        <f t="shared" si="20"/>
        <v>340080</v>
      </c>
      <c r="H232" s="12">
        <f t="shared" si="21"/>
        <v>340080</v>
      </c>
      <c r="I232" s="12">
        <v>0</v>
      </c>
      <c r="J232" s="12">
        <f t="shared" si="24"/>
        <v>340080</v>
      </c>
      <c r="K232" s="12">
        <v>0</v>
      </c>
      <c r="L232" s="12">
        <v>0</v>
      </c>
      <c r="M232" s="16"/>
      <c r="N232" s="20"/>
      <c r="O232" s="20"/>
      <c r="P232" s="20"/>
      <c r="Q232" s="20"/>
      <c r="R232" s="20"/>
      <c r="S232" s="20"/>
    </row>
    <row r="233" spans="1:19">
      <c r="A233" s="12"/>
      <c r="B233" s="12"/>
      <c r="C233" s="14" t="s">
        <v>186</v>
      </c>
      <c r="D233" s="15">
        <v>0</v>
      </c>
      <c r="E233" s="12">
        <f t="shared" si="19"/>
        <v>0</v>
      </c>
      <c r="F233" s="15">
        <v>491</v>
      </c>
      <c r="G233" s="12">
        <f t="shared" si="20"/>
        <v>19640</v>
      </c>
      <c r="H233" s="12">
        <f t="shared" si="21"/>
        <v>19640</v>
      </c>
      <c r="I233" s="12">
        <v>0</v>
      </c>
      <c r="J233" s="12">
        <f t="shared" si="24"/>
        <v>19640</v>
      </c>
      <c r="K233" s="12">
        <v>0</v>
      </c>
      <c r="L233" s="12">
        <v>0</v>
      </c>
      <c r="M233" s="16"/>
      <c r="N233" s="20"/>
      <c r="O233" s="20"/>
      <c r="P233" s="20"/>
      <c r="Q233" s="20"/>
      <c r="R233" s="20"/>
      <c r="S233" s="20"/>
    </row>
    <row r="234" spans="1:19">
      <c r="A234" s="12"/>
      <c r="B234" s="12"/>
      <c r="C234" s="14" t="s">
        <v>187</v>
      </c>
      <c r="D234" s="15">
        <v>0</v>
      </c>
      <c r="E234" s="12">
        <f t="shared" si="19"/>
        <v>0</v>
      </c>
      <c r="F234" s="15">
        <v>1948</v>
      </c>
      <c r="G234" s="12">
        <f t="shared" si="20"/>
        <v>77920</v>
      </c>
      <c r="H234" s="12">
        <f t="shared" si="21"/>
        <v>77920</v>
      </c>
      <c r="I234" s="12">
        <v>0</v>
      </c>
      <c r="J234" s="12">
        <f t="shared" si="24"/>
        <v>77920</v>
      </c>
      <c r="K234" s="12">
        <v>0</v>
      </c>
      <c r="L234" s="12">
        <v>0</v>
      </c>
      <c r="M234" s="16"/>
      <c r="N234" s="20"/>
      <c r="O234" s="20"/>
      <c r="P234" s="20"/>
      <c r="Q234" s="20"/>
      <c r="R234" s="20"/>
      <c r="S234" s="20"/>
    </row>
    <row r="235" spans="1:19">
      <c r="A235" s="12"/>
      <c r="B235" s="12"/>
      <c r="C235" s="14" t="s">
        <v>188</v>
      </c>
      <c r="D235" s="15">
        <v>0</v>
      </c>
      <c r="E235" s="12">
        <f t="shared" si="19"/>
        <v>0</v>
      </c>
      <c r="F235" s="15">
        <v>1984</v>
      </c>
      <c r="G235" s="12">
        <f t="shared" si="20"/>
        <v>79360</v>
      </c>
      <c r="H235" s="12">
        <f t="shared" si="21"/>
        <v>79360</v>
      </c>
      <c r="I235" s="12">
        <v>0</v>
      </c>
      <c r="J235" s="12">
        <f t="shared" si="24"/>
        <v>79360</v>
      </c>
      <c r="K235" s="12">
        <v>0</v>
      </c>
      <c r="L235" s="12">
        <v>0</v>
      </c>
      <c r="M235" s="16"/>
      <c r="N235" s="20"/>
      <c r="O235" s="20"/>
      <c r="P235" s="20"/>
      <c r="Q235" s="20"/>
      <c r="R235" s="20"/>
      <c r="S235" s="20"/>
    </row>
    <row r="236" spans="1:19">
      <c r="A236" s="12"/>
      <c r="B236" s="12"/>
      <c r="C236" s="14" t="s">
        <v>189</v>
      </c>
      <c r="D236" s="15">
        <v>0</v>
      </c>
      <c r="E236" s="12">
        <f t="shared" si="19"/>
        <v>0</v>
      </c>
      <c r="F236" s="15">
        <v>2514</v>
      </c>
      <c r="G236" s="12">
        <f t="shared" si="20"/>
        <v>100560</v>
      </c>
      <c r="H236" s="12">
        <f t="shared" si="21"/>
        <v>100560</v>
      </c>
      <c r="I236" s="12">
        <v>0</v>
      </c>
      <c r="J236" s="12">
        <f t="shared" si="24"/>
        <v>100560</v>
      </c>
      <c r="K236" s="12">
        <v>0</v>
      </c>
      <c r="L236" s="12">
        <v>0</v>
      </c>
      <c r="M236" s="16"/>
      <c r="N236" s="20"/>
      <c r="O236" s="20"/>
      <c r="P236" s="20"/>
      <c r="Q236" s="20"/>
      <c r="R236" s="20"/>
      <c r="S236" s="20"/>
    </row>
    <row r="237" spans="1:19">
      <c r="A237" s="12"/>
      <c r="B237" s="12"/>
      <c r="C237" s="14" t="s">
        <v>95</v>
      </c>
      <c r="D237" s="15">
        <v>0</v>
      </c>
      <c r="E237" s="12">
        <f t="shared" si="19"/>
        <v>0</v>
      </c>
      <c r="F237" s="15">
        <v>13203</v>
      </c>
      <c r="G237" s="12">
        <f t="shared" si="20"/>
        <v>528120</v>
      </c>
      <c r="H237" s="12">
        <f t="shared" si="21"/>
        <v>528120</v>
      </c>
      <c r="I237" s="12">
        <v>0</v>
      </c>
      <c r="J237" s="12">
        <f>H237-I237</f>
        <v>528120</v>
      </c>
      <c r="K237" s="12">
        <v>0</v>
      </c>
      <c r="L237" s="12">
        <v>0</v>
      </c>
      <c r="M237" s="16"/>
      <c r="N237" s="22"/>
      <c r="O237" s="22"/>
      <c r="P237" s="22"/>
      <c r="Q237" s="22"/>
      <c r="R237" s="22"/>
      <c r="S237" s="22"/>
    </row>
    <row r="238" spans="1:19">
      <c r="A238" s="12">
        <v>21</v>
      </c>
      <c r="B238" s="13" t="s">
        <v>190</v>
      </c>
      <c r="C238" s="14" t="s">
        <v>185</v>
      </c>
      <c r="D238" s="15">
        <v>7</v>
      </c>
      <c r="E238" s="12">
        <f t="shared" si="19"/>
        <v>350</v>
      </c>
      <c r="F238" s="15">
        <v>0</v>
      </c>
      <c r="G238" s="12">
        <f t="shared" si="20"/>
        <v>0</v>
      </c>
      <c r="H238" s="12">
        <f t="shared" si="21"/>
        <v>350</v>
      </c>
      <c r="I238" s="12">
        <v>0</v>
      </c>
      <c r="J238" s="12">
        <f>H238-I238</f>
        <v>350</v>
      </c>
      <c r="K238" s="12">
        <v>0</v>
      </c>
      <c r="L238" s="12">
        <v>0</v>
      </c>
      <c r="M238" s="16">
        <f>SUM(H238:H247)-K245-K246-K247</f>
        <v>39260</v>
      </c>
      <c r="N238" s="18">
        <v>0</v>
      </c>
      <c r="O238" s="18">
        <f>M238</f>
        <v>39260</v>
      </c>
      <c r="P238" s="18">
        <v>0</v>
      </c>
      <c r="Q238" s="18">
        <v>0</v>
      </c>
      <c r="R238" s="18">
        <f>L245+L246+L247</f>
        <v>-4143410</v>
      </c>
      <c r="S238" s="18">
        <f>R238</f>
        <v>-4143410</v>
      </c>
    </row>
    <row r="239" spans="1:19">
      <c r="A239" s="12"/>
      <c r="B239" s="12"/>
      <c r="C239" s="14" t="s">
        <v>191</v>
      </c>
      <c r="D239" s="15">
        <v>1</v>
      </c>
      <c r="E239" s="12">
        <f t="shared" si="19"/>
        <v>50</v>
      </c>
      <c r="F239" s="15">
        <v>562</v>
      </c>
      <c r="G239" s="12">
        <f t="shared" si="20"/>
        <v>22480</v>
      </c>
      <c r="H239" s="12">
        <f t="shared" si="21"/>
        <v>22530</v>
      </c>
      <c r="I239" s="12">
        <v>0</v>
      </c>
      <c r="J239" s="12">
        <f t="shared" ref="J239:J244" si="25">H239-I239</f>
        <v>22530</v>
      </c>
      <c r="K239" s="12">
        <v>0</v>
      </c>
      <c r="L239" s="12">
        <v>0</v>
      </c>
      <c r="M239" s="16"/>
      <c r="N239" s="20"/>
      <c r="O239" s="20"/>
      <c r="P239" s="20"/>
      <c r="Q239" s="20"/>
      <c r="R239" s="20"/>
      <c r="S239" s="20"/>
    </row>
    <row r="240" spans="1:19">
      <c r="A240" s="12"/>
      <c r="B240" s="12"/>
      <c r="C240" s="14" t="s">
        <v>192</v>
      </c>
      <c r="D240" s="15">
        <v>2</v>
      </c>
      <c r="E240" s="12">
        <f t="shared" si="19"/>
        <v>100</v>
      </c>
      <c r="F240" s="15">
        <v>312</v>
      </c>
      <c r="G240" s="12">
        <f t="shared" si="20"/>
        <v>12480</v>
      </c>
      <c r="H240" s="12">
        <f t="shared" si="21"/>
        <v>12580</v>
      </c>
      <c r="I240" s="12">
        <v>0</v>
      </c>
      <c r="J240" s="12">
        <f t="shared" si="25"/>
        <v>12580</v>
      </c>
      <c r="K240" s="12">
        <v>0</v>
      </c>
      <c r="L240" s="12">
        <v>0</v>
      </c>
      <c r="M240" s="16"/>
      <c r="N240" s="20"/>
      <c r="O240" s="20"/>
      <c r="P240" s="20"/>
      <c r="Q240" s="20"/>
      <c r="R240" s="20"/>
      <c r="S240" s="20"/>
    </row>
    <row r="241" spans="1:19">
      <c r="A241" s="12"/>
      <c r="B241" s="12"/>
      <c r="C241" s="14" t="s">
        <v>37</v>
      </c>
      <c r="D241" s="15">
        <v>16</v>
      </c>
      <c r="E241" s="12">
        <f t="shared" si="19"/>
        <v>800</v>
      </c>
      <c r="F241" s="15">
        <v>0</v>
      </c>
      <c r="G241" s="12">
        <f t="shared" si="20"/>
        <v>0</v>
      </c>
      <c r="H241" s="12">
        <f t="shared" si="21"/>
        <v>800</v>
      </c>
      <c r="I241" s="12">
        <v>0</v>
      </c>
      <c r="J241" s="12">
        <f t="shared" si="25"/>
        <v>800</v>
      </c>
      <c r="K241" s="12">
        <v>0</v>
      </c>
      <c r="L241" s="12">
        <v>0</v>
      </c>
      <c r="M241" s="16"/>
      <c r="N241" s="20"/>
      <c r="O241" s="20"/>
      <c r="P241" s="20"/>
      <c r="Q241" s="20"/>
      <c r="R241" s="20"/>
      <c r="S241" s="20"/>
    </row>
    <row r="242" spans="1:19">
      <c r="A242" s="12"/>
      <c r="B242" s="12"/>
      <c r="C242" s="14" t="s">
        <v>193</v>
      </c>
      <c r="D242" s="15">
        <v>2</v>
      </c>
      <c r="E242" s="12">
        <f t="shared" si="19"/>
        <v>100</v>
      </c>
      <c r="F242" s="15">
        <v>35</v>
      </c>
      <c r="G242" s="12">
        <f t="shared" si="20"/>
        <v>1400</v>
      </c>
      <c r="H242" s="12">
        <f t="shared" si="21"/>
        <v>1500</v>
      </c>
      <c r="I242" s="12">
        <v>0</v>
      </c>
      <c r="J242" s="12">
        <f t="shared" si="25"/>
        <v>1500</v>
      </c>
      <c r="K242" s="12">
        <v>0</v>
      </c>
      <c r="L242" s="12">
        <v>0</v>
      </c>
      <c r="M242" s="16"/>
      <c r="N242" s="20"/>
      <c r="O242" s="20"/>
      <c r="P242" s="20"/>
      <c r="Q242" s="20"/>
      <c r="R242" s="20"/>
      <c r="S242" s="20"/>
    </row>
    <row r="243" spans="1:19">
      <c r="A243" s="12"/>
      <c r="B243" s="12"/>
      <c r="C243" s="14" t="s">
        <v>194</v>
      </c>
      <c r="D243" s="15">
        <v>25</v>
      </c>
      <c r="E243" s="12">
        <f t="shared" si="19"/>
        <v>1250</v>
      </c>
      <c r="F243" s="15">
        <v>0</v>
      </c>
      <c r="G243" s="12">
        <f t="shared" si="20"/>
        <v>0</v>
      </c>
      <c r="H243" s="12">
        <f t="shared" si="21"/>
        <v>1250</v>
      </c>
      <c r="I243" s="12">
        <v>0</v>
      </c>
      <c r="J243" s="12">
        <f t="shared" si="25"/>
        <v>1250</v>
      </c>
      <c r="K243" s="12">
        <v>0</v>
      </c>
      <c r="L243" s="12">
        <v>0</v>
      </c>
      <c r="M243" s="16"/>
      <c r="N243" s="20"/>
      <c r="O243" s="20"/>
      <c r="P243" s="20"/>
      <c r="Q243" s="20"/>
      <c r="R243" s="20"/>
      <c r="S243" s="20"/>
    </row>
    <row r="244" spans="1:19">
      <c r="A244" s="12"/>
      <c r="B244" s="12"/>
      <c r="C244" s="14" t="s">
        <v>62</v>
      </c>
      <c r="D244" s="15">
        <v>5</v>
      </c>
      <c r="E244" s="12">
        <f t="shared" si="19"/>
        <v>250</v>
      </c>
      <c r="F244" s="15">
        <v>0</v>
      </c>
      <c r="G244" s="12">
        <f t="shared" si="20"/>
        <v>0</v>
      </c>
      <c r="H244" s="12">
        <f t="shared" si="21"/>
        <v>250</v>
      </c>
      <c r="I244" s="12">
        <v>0</v>
      </c>
      <c r="J244" s="12">
        <f t="shared" si="25"/>
        <v>250</v>
      </c>
      <c r="K244" s="12">
        <v>0</v>
      </c>
      <c r="L244" s="12">
        <v>0</v>
      </c>
      <c r="M244" s="16"/>
      <c r="N244" s="20"/>
      <c r="O244" s="20"/>
      <c r="P244" s="20"/>
      <c r="Q244" s="20"/>
      <c r="R244" s="20"/>
      <c r="S244" s="20"/>
    </row>
    <row r="245" spans="1:19">
      <c r="A245" s="12"/>
      <c r="B245" s="12"/>
      <c r="C245" s="14" t="s">
        <v>195</v>
      </c>
      <c r="D245" s="15">
        <v>0</v>
      </c>
      <c r="E245" s="12">
        <f t="shared" si="19"/>
        <v>0</v>
      </c>
      <c r="F245" s="15">
        <v>5</v>
      </c>
      <c r="G245" s="12">
        <f t="shared" si="20"/>
        <v>200</v>
      </c>
      <c r="H245" s="12">
        <f t="shared" si="21"/>
        <v>200</v>
      </c>
      <c r="I245" s="12">
        <v>895820</v>
      </c>
      <c r="J245" s="12">
        <v>0</v>
      </c>
      <c r="K245" s="12">
        <v>200</v>
      </c>
      <c r="L245" s="12">
        <f>K245-I245</f>
        <v>-895620</v>
      </c>
      <c r="M245" s="16"/>
      <c r="N245" s="20"/>
      <c r="O245" s="20"/>
      <c r="P245" s="20"/>
      <c r="Q245" s="20"/>
      <c r="R245" s="20"/>
      <c r="S245" s="20"/>
    </row>
    <row r="246" spans="1:19">
      <c r="A246" s="12"/>
      <c r="B246" s="12"/>
      <c r="C246" s="14" t="s">
        <v>145</v>
      </c>
      <c r="D246" s="15">
        <v>6</v>
      </c>
      <c r="E246" s="12">
        <f t="shared" si="19"/>
        <v>300</v>
      </c>
      <c r="F246" s="15">
        <v>5</v>
      </c>
      <c r="G246" s="12">
        <f t="shared" si="20"/>
        <v>200</v>
      </c>
      <c r="H246" s="12">
        <f t="shared" si="21"/>
        <v>500</v>
      </c>
      <c r="I246" s="12">
        <v>2105270</v>
      </c>
      <c r="J246" s="12">
        <v>0</v>
      </c>
      <c r="K246" s="12">
        <v>500</v>
      </c>
      <c r="L246" s="12">
        <f>K246-I246</f>
        <v>-2104770</v>
      </c>
      <c r="M246" s="16"/>
      <c r="N246" s="20"/>
      <c r="O246" s="20"/>
      <c r="P246" s="20"/>
      <c r="Q246" s="20"/>
      <c r="R246" s="20"/>
      <c r="S246" s="20"/>
    </row>
    <row r="247" spans="1:19">
      <c r="A247" s="12"/>
      <c r="B247" s="12"/>
      <c r="C247" s="14" t="s">
        <v>57</v>
      </c>
      <c r="D247" s="15">
        <v>1</v>
      </c>
      <c r="E247" s="12">
        <f t="shared" si="19"/>
        <v>50</v>
      </c>
      <c r="F247" s="15">
        <v>8</v>
      </c>
      <c r="G247" s="12">
        <f t="shared" si="20"/>
        <v>320</v>
      </c>
      <c r="H247" s="12">
        <f t="shared" si="21"/>
        <v>370</v>
      </c>
      <c r="I247" s="12">
        <v>1143390</v>
      </c>
      <c r="J247" s="12">
        <v>0</v>
      </c>
      <c r="K247" s="12">
        <v>370</v>
      </c>
      <c r="L247" s="12">
        <f>K247-I247</f>
        <v>-1143020</v>
      </c>
      <c r="M247" s="16"/>
      <c r="N247" s="22"/>
      <c r="O247" s="22"/>
      <c r="P247" s="22"/>
      <c r="Q247" s="22"/>
      <c r="R247" s="22"/>
      <c r="S247" s="22"/>
    </row>
    <row r="248" spans="1:19">
      <c r="A248" s="12">
        <v>22</v>
      </c>
      <c r="B248" s="13" t="s">
        <v>196</v>
      </c>
      <c r="C248" s="14" t="s">
        <v>130</v>
      </c>
      <c r="D248" s="15">
        <v>0</v>
      </c>
      <c r="E248" s="12">
        <f t="shared" si="19"/>
        <v>0</v>
      </c>
      <c r="F248" s="15">
        <v>14</v>
      </c>
      <c r="G248" s="12">
        <f t="shared" si="20"/>
        <v>560</v>
      </c>
      <c r="H248" s="12">
        <f t="shared" si="21"/>
        <v>560</v>
      </c>
      <c r="I248" s="12">
        <v>0</v>
      </c>
      <c r="J248" s="12">
        <f>H248-I248</f>
        <v>560</v>
      </c>
      <c r="K248" s="12">
        <v>0</v>
      </c>
      <c r="L248" s="12">
        <v>0</v>
      </c>
      <c r="M248" s="12">
        <v>560</v>
      </c>
      <c r="N248" s="12">
        <v>0</v>
      </c>
      <c r="O248" s="12">
        <f>M248</f>
        <v>560</v>
      </c>
      <c r="P248" s="12">
        <v>0</v>
      </c>
      <c r="Q248" s="12">
        <v>0</v>
      </c>
      <c r="R248" s="12">
        <v>0</v>
      </c>
      <c r="S248" s="12">
        <v>0</v>
      </c>
    </row>
    <row r="249" spans="1:19">
      <c r="A249" s="12">
        <v>23</v>
      </c>
      <c r="B249" s="13" t="s">
        <v>197</v>
      </c>
      <c r="C249" s="14" t="s">
        <v>185</v>
      </c>
      <c r="D249" s="15">
        <v>0</v>
      </c>
      <c r="E249" s="12">
        <f t="shared" si="19"/>
        <v>0</v>
      </c>
      <c r="F249" s="15">
        <v>11554</v>
      </c>
      <c r="G249" s="12">
        <f t="shared" si="20"/>
        <v>462160</v>
      </c>
      <c r="H249" s="12">
        <f t="shared" si="21"/>
        <v>462160</v>
      </c>
      <c r="I249" s="12">
        <v>0</v>
      </c>
      <c r="J249" s="12">
        <f t="shared" ref="J249:J253" si="26">H249-I249</f>
        <v>462160</v>
      </c>
      <c r="K249" s="12">
        <v>0</v>
      </c>
      <c r="L249" s="12">
        <v>0</v>
      </c>
      <c r="M249" s="16">
        <f>SUM(H249:H255)-K254-K255</f>
        <v>7448520</v>
      </c>
      <c r="N249" s="18">
        <v>0</v>
      </c>
      <c r="O249" s="18">
        <f>M249</f>
        <v>7448520</v>
      </c>
      <c r="P249" s="18">
        <v>0</v>
      </c>
      <c r="Q249" s="18">
        <v>0</v>
      </c>
      <c r="R249" s="18">
        <f>L254+L255</f>
        <v>-635240</v>
      </c>
      <c r="S249" s="18">
        <f>R249</f>
        <v>-635240</v>
      </c>
    </row>
    <row r="250" spans="1:19">
      <c r="A250" s="12"/>
      <c r="B250" s="12"/>
      <c r="C250" s="14" t="s">
        <v>198</v>
      </c>
      <c r="D250" s="15">
        <v>0</v>
      </c>
      <c r="E250" s="12">
        <f t="shared" si="19"/>
        <v>0</v>
      </c>
      <c r="F250" s="15">
        <v>9174</v>
      </c>
      <c r="G250" s="12">
        <f t="shared" si="20"/>
        <v>366960</v>
      </c>
      <c r="H250" s="12">
        <f t="shared" si="21"/>
        <v>366960</v>
      </c>
      <c r="I250" s="12">
        <v>0</v>
      </c>
      <c r="J250" s="12">
        <f t="shared" si="26"/>
        <v>366960</v>
      </c>
      <c r="K250" s="12">
        <v>0</v>
      </c>
      <c r="L250" s="12">
        <v>0</v>
      </c>
      <c r="M250" s="16"/>
      <c r="N250" s="20"/>
      <c r="O250" s="20"/>
      <c r="P250" s="20"/>
      <c r="Q250" s="20"/>
      <c r="R250" s="20"/>
      <c r="S250" s="20"/>
    </row>
    <row r="251" spans="1:19">
      <c r="A251" s="12"/>
      <c r="B251" s="12"/>
      <c r="C251" s="14" t="s">
        <v>107</v>
      </c>
      <c r="D251" s="15">
        <v>0</v>
      </c>
      <c r="E251" s="12">
        <f t="shared" si="19"/>
        <v>0</v>
      </c>
      <c r="F251" s="15">
        <v>70582</v>
      </c>
      <c r="G251" s="12">
        <f t="shared" si="20"/>
        <v>2823280</v>
      </c>
      <c r="H251" s="12">
        <f t="shared" si="21"/>
        <v>2823280</v>
      </c>
      <c r="I251" s="12">
        <v>0</v>
      </c>
      <c r="J251" s="12">
        <f t="shared" si="26"/>
        <v>2823280</v>
      </c>
      <c r="K251" s="12">
        <v>0</v>
      </c>
      <c r="L251" s="12">
        <v>0</v>
      </c>
      <c r="M251" s="16"/>
      <c r="N251" s="20"/>
      <c r="O251" s="20"/>
      <c r="P251" s="20"/>
      <c r="Q251" s="20"/>
      <c r="R251" s="20"/>
      <c r="S251" s="20"/>
    </row>
    <row r="252" spans="1:19">
      <c r="A252" s="12"/>
      <c r="B252" s="12"/>
      <c r="C252" s="14" t="s">
        <v>49</v>
      </c>
      <c r="D252" s="15">
        <v>0</v>
      </c>
      <c r="E252" s="12">
        <f t="shared" si="19"/>
        <v>0</v>
      </c>
      <c r="F252" s="15">
        <v>69407</v>
      </c>
      <c r="G252" s="12">
        <f t="shared" si="20"/>
        <v>2776280</v>
      </c>
      <c r="H252" s="12">
        <f t="shared" si="21"/>
        <v>2776280</v>
      </c>
      <c r="I252" s="12">
        <v>0</v>
      </c>
      <c r="J252" s="12">
        <f t="shared" si="26"/>
        <v>2776280</v>
      </c>
      <c r="K252" s="12">
        <v>0</v>
      </c>
      <c r="L252" s="12">
        <v>0</v>
      </c>
      <c r="M252" s="16"/>
      <c r="N252" s="20"/>
      <c r="O252" s="20"/>
      <c r="P252" s="20"/>
      <c r="Q252" s="20"/>
      <c r="R252" s="20"/>
      <c r="S252" s="20"/>
    </row>
    <row r="253" spans="1:19">
      <c r="A253" s="12"/>
      <c r="B253" s="12"/>
      <c r="C253" s="14" t="s">
        <v>57</v>
      </c>
      <c r="D253" s="15">
        <v>0</v>
      </c>
      <c r="E253" s="12">
        <f t="shared" si="19"/>
        <v>0</v>
      </c>
      <c r="F253" s="15">
        <v>25496</v>
      </c>
      <c r="G253" s="12">
        <f t="shared" si="20"/>
        <v>1019840</v>
      </c>
      <c r="H253" s="12">
        <f t="shared" si="21"/>
        <v>1019840</v>
      </c>
      <c r="I253" s="12">
        <v>0</v>
      </c>
      <c r="J253" s="12">
        <f t="shared" si="26"/>
        <v>1019840</v>
      </c>
      <c r="K253" s="12">
        <v>0</v>
      </c>
      <c r="L253" s="12">
        <v>0</v>
      </c>
      <c r="M253" s="16"/>
      <c r="N253" s="20"/>
      <c r="O253" s="20"/>
      <c r="P253" s="20"/>
      <c r="Q253" s="20"/>
      <c r="R253" s="20"/>
      <c r="S253" s="20"/>
    </row>
    <row r="254" spans="1:19">
      <c r="A254" s="12"/>
      <c r="B254" s="12"/>
      <c r="C254" s="14" t="s">
        <v>147</v>
      </c>
      <c r="D254" s="15">
        <v>0</v>
      </c>
      <c r="E254" s="12">
        <f t="shared" si="19"/>
        <v>0</v>
      </c>
      <c r="F254" s="15">
        <v>188</v>
      </c>
      <c r="G254" s="12">
        <f t="shared" si="20"/>
        <v>7520</v>
      </c>
      <c r="H254" s="12">
        <f t="shared" si="21"/>
        <v>7520</v>
      </c>
      <c r="I254" s="12">
        <v>104640</v>
      </c>
      <c r="J254" s="12">
        <v>0</v>
      </c>
      <c r="K254" s="12">
        <v>7520</v>
      </c>
      <c r="L254" s="12">
        <f>K254-I254</f>
        <v>-97120</v>
      </c>
      <c r="M254" s="16"/>
      <c r="N254" s="20"/>
      <c r="O254" s="20"/>
      <c r="P254" s="20"/>
      <c r="Q254" s="20"/>
      <c r="R254" s="20"/>
      <c r="S254" s="20"/>
    </row>
    <row r="255" spans="1:19">
      <c r="A255" s="12"/>
      <c r="B255" s="12"/>
      <c r="C255" s="14" t="s">
        <v>95</v>
      </c>
      <c r="D255" s="15">
        <v>0</v>
      </c>
      <c r="E255" s="12">
        <f t="shared" si="19"/>
        <v>0</v>
      </c>
      <c r="F255" s="15">
        <v>7553</v>
      </c>
      <c r="G255" s="12">
        <f t="shared" si="20"/>
        <v>302120</v>
      </c>
      <c r="H255" s="12">
        <f t="shared" si="21"/>
        <v>302120</v>
      </c>
      <c r="I255" s="12">
        <v>840240</v>
      </c>
      <c r="J255" s="12">
        <v>0</v>
      </c>
      <c r="K255" s="12">
        <v>302120</v>
      </c>
      <c r="L255" s="12">
        <f>K255-I255</f>
        <v>-538120</v>
      </c>
      <c r="M255" s="16"/>
      <c r="N255" s="22"/>
      <c r="O255" s="22"/>
      <c r="P255" s="22"/>
      <c r="Q255" s="22"/>
      <c r="R255" s="22"/>
      <c r="S255" s="22"/>
    </row>
    <row r="256" spans="1:19">
      <c r="A256" s="12">
        <v>24</v>
      </c>
      <c r="B256" s="13" t="s">
        <v>199</v>
      </c>
      <c r="C256" s="14" t="s">
        <v>200</v>
      </c>
      <c r="D256" s="15">
        <v>0</v>
      </c>
      <c r="E256" s="12">
        <f t="shared" si="19"/>
        <v>0</v>
      </c>
      <c r="F256" s="15">
        <v>4360</v>
      </c>
      <c r="G256" s="12">
        <f t="shared" si="20"/>
        <v>174400</v>
      </c>
      <c r="H256" s="12">
        <f t="shared" si="21"/>
        <v>174400</v>
      </c>
      <c r="I256" s="12">
        <v>0</v>
      </c>
      <c r="J256" s="12">
        <f>H256-I256</f>
        <v>174400</v>
      </c>
      <c r="K256" s="12">
        <v>0</v>
      </c>
      <c r="L256" s="12">
        <v>0</v>
      </c>
      <c r="M256" s="16">
        <f>SUM(H256:H257)</f>
        <v>174600</v>
      </c>
      <c r="N256" s="18">
        <v>0</v>
      </c>
      <c r="O256" s="18">
        <f>M256</f>
        <v>174600</v>
      </c>
      <c r="P256" s="18">
        <v>0</v>
      </c>
      <c r="Q256" s="18">
        <v>0</v>
      </c>
      <c r="R256" s="18">
        <v>0</v>
      </c>
      <c r="S256" s="18">
        <v>0</v>
      </c>
    </row>
    <row r="257" spans="1:19">
      <c r="A257" s="12"/>
      <c r="B257" s="12"/>
      <c r="C257" s="14" t="s">
        <v>150</v>
      </c>
      <c r="D257" s="15">
        <v>0</v>
      </c>
      <c r="E257" s="12">
        <f t="shared" si="19"/>
        <v>0</v>
      </c>
      <c r="F257" s="15">
        <v>5</v>
      </c>
      <c r="G257" s="12">
        <f t="shared" si="20"/>
        <v>200</v>
      </c>
      <c r="H257" s="12">
        <f t="shared" si="21"/>
        <v>200</v>
      </c>
      <c r="I257" s="12">
        <v>0</v>
      </c>
      <c r="J257" s="12">
        <f t="shared" ref="J257:J271" si="27">H257-I257</f>
        <v>200</v>
      </c>
      <c r="K257" s="12">
        <v>0</v>
      </c>
      <c r="L257" s="12">
        <v>0</v>
      </c>
      <c r="M257" s="16"/>
      <c r="N257" s="22"/>
      <c r="O257" s="22"/>
      <c r="P257" s="22"/>
      <c r="Q257" s="22"/>
      <c r="R257" s="22"/>
      <c r="S257" s="22"/>
    </row>
    <row r="258" spans="1:19">
      <c r="A258" s="12">
        <v>25</v>
      </c>
      <c r="B258" s="13" t="s">
        <v>201</v>
      </c>
      <c r="C258" s="14" t="s">
        <v>74</v>
      </c>
      <c r="D258" s="15">
        <v>0</v>
      </c>
      <c r="E258" s="12">
        <f t="shared" si="19"/>
        <v>0</v>
      </c>
      <c r="F258" s="15">
        <v>3</v>
      </c>
      <c r="G258" s="12">
        <f t="shared" si="20"/>
        <v>120</v>
      </c>
      <c r="H258" s="12">
        <f t="shared" si="21"/>
        <v>120</v>
      </c>
      <c r="I258" s="12">
        <v>0</v>
      </c>
      <c r="J258" s="12">
        <f t="shared" si="27"/>
        <v>120</v>
      </c>
      <c r="K258" s="12">
        <v>0</v>
      </c>
      <c r="L258" s="12">
        <v>0</v>
      </c>
      <c r="M258" s="16">
        <f>SUM(H258:H267)</f>
        <v>502000</v>
      </c>
      <c r="N258" s="18">
        <v>11777100</v>
      </c>
      <c r="O258" s="18">
        <v>0</v>
      </c>
      <c r="P258" s="18">
        <f>M258</f>
        <v>502000</v>
      </c>
      <c r="Q258" s="18">
        <f>N258-P258</f>
        <v>11275100</v>
      </c>
      <c r="R258" s="18">
        <v>0</v>
      </c>
      <c r="S258" s="18">
        <f>-Q258</f>
        <v>-11275100</v>
      </c>
    </row>
    <row r="259" spans="1:19">
      <c r="A259" s="12"/>
      <c r="B259" s="12"/>
      <c r="C259" s="14" t="s">
        <v>119</v>
      </c>
      <c r="D259" s="15">
        <v>0</v>
      </c>
      <c r="E259" s="12">
        <f t="shared" si="19"/>
        <v>0</v>
      </c>
      <c r="F259" s="15">
        <v>6</v>
      </c>
      <c r="G259" s="12">
        <f t="shared" si="20"/>
        <v>240</v>
      </c>
      <c r="H259" s="12">
        <f t="shared" si="21"/>
        <v>240</v>
      </c>
      <c r="I259" s="12">
        <v>0</v>
      </c>
      <c r="J259" s="12">
        <f t="shared" si="27"/>
        <v>240</v>
      </c>
      <c r="K259" s="12">
        <v>0</v>
      </c>
      <c r="L259" s="12">
        <v>0</v>
      </c>
      <c r="M259" s="16"/>
      <c r="N259" s="20"/>
      <c r="O259" s="20"/>
      <c r="P259" s="20"/>
      <c r="Q259" s="20"/>
      <c r="R259" s="20"/>
      <c r="S259" s="20"/>
    </row>
    <row r="260" spans="1:19">
      <c r="A260" s="12"/>
      <c r="B260" s="12"/>
      <c r="C260" s="14" t="s">
        <v>202</v>
      </c>
      <c r="D260" s="15">
        <v>14</v>
      </c>
      <c r="E260" s="12">
        <f t="shared" ref="E260:E327" si="28">D260*50</f>
        <v>700</v>
      </c>
      <c r="F260" s="15">
        <v>0</v>
      </c>
      <c r="G260" s="12">
        <f t="shared" ref="G260:G327" si="29">F260*40</f>
        <v>0</v>
      </c>
      <c r="H260" s="12">
        <f t="shared" ref="H260:H327" si="30">E260+G260</f>
        <v>700</v>
      </c>
      <c r="I260" s="12">
        <v>0</v>
      </c>
      <c r="J260" s="12">
        <f t="shared" si="27"/>
        <v>700</v>
      </c>
      <c r="K260" s="12">
        <v>0</v>
      </c>
      <c r="L260" s="12">
        <v>0</v>
      </c>
      <c r="M260" s="16"/>
      <c r="N260" s="20"/>
      <c r="O260" s="20"/>
      <c r="P260" s="20"/>
      <c r="Q260" s="20"/>
      <c r="R260" s="20"/>
      <c r="S260" s="20"/>
    </row>
    <row r="261" spans="1:19">
      <c r="A261" s="12"/>
      <c r="B261" s="12"/>
      <c r="C261" s="14" t="s">
        <v>203</v>
      </c>
      <c r="D261" s="15">
        <v>0</v>
      </c>
      <c r="E261" s="12">
        <f t="shared" si="28"/>
        <v>0</v>
      </c>
      <c r="F261" s="15">
        <v>11837</v>
      </c>
      <c r="G261" s="12">
        <f t="shared" si="29"/>
        <v>473480</v>
      </c>
      <c r="H261" s="12">
        <f t="shared" si="30"/>
        <v>473480</v>
      </c>
      <c r="I261" s="12">
        <v>0</v>
      </c>
      <c r="J261" s="12">
        <f t="shared" si="27"/>
        <v>473480</v>
      </c>
      <c r="K261" s="12">
        <v>0</v>
      </c>
      <c r="L261" s="12">
        <v>0</v>
      </c>
      <c r="M261" s="16"/>
      <c r="N261" s="20"/>
      <c r="O261" s="20"/>
      <c r="P261" s="20"/>
      <c r="Q261" s="20"/>
      <c r="R261" s="20"/>
      <c r="S261" s="20"/>
    </row>
    <row r="262" spans="1:19">
      <c r="A262" s="12"/>
      <c r="B262" s="12"/>
      <c r="C262" s="14" t="s">
        <v>130</v>
      </c>
      <c r="D262" s="15">
        <v>0</v>
      </c>
      <c r="E262" s="12">
        <f t="shared" si="28"/>
        <v>0</v>
      </c>
      <c r="F262" s="15">
        <v>7</v>
      </c>
      <c r="G262" s="12">
        <f t="shared" si="29"/>
        <v>280</v>
      </c>
      <c r="H262" s="12">
        <f t="shared" si="30"/>
        <v>280</v>
      </c>
      <c r="I262" s="12">
        <v>0</v>
      </c>
      <c r="J262" s="12">
        <f t="shared" si="27"/>
        <v>280</v>
      </c>
      <c r="K262" s="12">
        <v>0</v>
      </c>
      <c r="L262" s="12">
        <v>0</v>
      </c>
      <c r="M262" s="16"/>
      <c r="N262" s="20"/>
      <c r="O262" s="20"/>
      <c r="P262" s="20"/>
      <c r="Q262" s="20"/>
      <c r="R262" s="20"/>
      <c r="S262" s="20"/>
    </row>
    <row r="263" spans="1:19">
      <c r="A263" s="12"/>
      <c r="B263" s="12"/>
      <c r="C263" s="14" t="s">
        <v>204</v>
      </c>
      <c r="D263" s="15">
        <v>0</v>
      </c>
      <c r="E263" s="12">
        <f t="shared" si="28"/>
        <v>0</v>
      </c>
      <c r="F263" s="15">
        <v>17</v>
      </c>
      <c r="G263" s="12">
        <f t="shared" si="29"/>
        <v>680</v>
      </c>
      <c r="H263" s="12">
        <f t="shared" si="30"/>
        <v>680</v>
      </c>
      <c r="I263" s="12">
        <v>0</v>
      </c>
      <c r="J263" s="12">
        <f t="shared" si="27"/>
        <v>680</v>
      </c>
      <c r="K263" s="12">
        <v>0</v>
      </c>
      <c r="L263" s="12">
        <v>0</v>
      </c>
      <c r="M263" s="16"/>
      <c r="N263" s="20"/>
      <c r="O263" s="20"/>
      <c r="P263" s="20"/>
      <c r="Q263" s="20"/>
      <c r="R263" s="20"/>
      <c r="S263" s="20"/>
    </row>
    <row r="264" spans="1:19">
      <c r="A264" s="12"/>
      <c r="B264" s="12"/>
      <c r="C264" s="14" t="s">
        <v>137</v>
      </c>
      <c r="D264" s="15">
        <v>0</v>
      </c>
      <c r="E264" s="12">
        <f t="shared" si="28"/>
        <v>0</v>
      </c>
      <c r="F264" s="15">
        <v>606</v>
      </c>
      <c r="G264" s="12">
        <f t="shared" si="29"/>
        <v>24240</v>
      </c>
      <c r="H264" s="12">
        <f t="shared" si="30"/>
        <v>24240</v>
      </c>
      <c r="I264" s="12">
        <v>0</v>
      </c>
      <c r="J264" s="12">
        <f t="shared" si="27"/>
        <v>24240</v>
      </c>
      <c r="K264" s="12">
        <v>0</v>
      </c>
      <c r="L264" s="12">
        <v>0</v>
      </c>
      <c r="M264" s="16"/>
      <c r="N264" s="20"/>
      <c r="O264" s="20"/>
      <c r="P264" s="20"/>
      <c r="Q264" s="20"/>
      <c r="R264" s="20"/>
      <c r="S264" s="20"/>
    </row>
    <row r="265" spans="1:19">
      <c r="A265" s="12"/>
      <c r="B265" s="12"/>
      <c r="C265" s="14" t="s">
        <v>205</v>
      </c>
      <c r="D265" s="15">
        <v>0</v>
      </c>
      <c r="E265" s="12">
        <f t="shared" si="28"/>
        <v>0</v>
      </c>
      <c r="F265" s="15">
        <v>30</v>
      </c>
      <c r="G265" s="12">
        <f t="shared" si="29"/>
        <v>1200</v>
      </c>
      <c r="H265" s="12">
        <f t="shared" si="30"/>
        <v>1200</v>
      </c>
      <c r="I265" s="12">
        <v>0</v>
      </c>
      <c r="J265" s="12">
        <f t="shared" si="27"/>
        <v>1200</v>
      </c>
      <c r="K265" s="12">
        <v>0</v>
      </c>
      <c r="L265" s="12">
        <v>0</v>
      </c>
      <c r="M265" s="16"/>
      <c r="N265" s="20"/>
      <c r="O265" s="20"/>
      <c r="P265" s="20"/>
      <c r="Q265" s="20"/>
      <c r="R265" s="20"/>
      <c r="S265" s="20"/>
    </row>
    <row r="266" spans="1:19">
      <c r="A266" s="12"/>
      <c r="B266" s="12"/>
      <c r="C266" s="14" t="s">
        <v>195</v>
      </c>
      <c r="D266" s="15">
        <v>0</v>
      </c>
      <c r="E266" s="12">
        <f t="shared" si="28"/>
        <v>0</v>
      </c>
      <c r="F266" s="15">
        <v>24</v>
      </c>
      <c r="G266" s="12">
        <f t="shared" si="29"/>
        <v>960</v>
      </c>
      <c r="H266" s="12">
        <f t="shared" si="30"/>
        <v>960</v>
      </c>
      <c r="I266" s="12">
        <v>0</v>
      </c>
      <c r="J266" s="12">
        <f t="shared" si="27"/>
        <v>960</v>
      </c>
      <c r="K266" s="12">
        <v>0</v>
      </c>
      <c r="L266" s="12">
        <v>0</v>
      </c>
      <c r="M266" s="16"/>
      <c r="N266" s="20"/>
      <c r="O266" s="20"/>
      <c r="P266" s="20"/>
      <c r="Q266" s="20"/>
      <c r="R266" s="20"/>
      <c r="S266" s="20"/>
    </row>
    <row r="267" spans="1:19">
      <c r="A267" s="12"/>
      <c r="B267" s="12"/>
      <c r="C267" s="14" t="s">
        <v>150</v>
      </c>
      <c r="D267" s="15">
        <v>2</v>
      </c>
      <c r="E267" s="12">
        <f t="shared" si="28"/>
        <v>100</v>
      </c>
      <c r="F267" s="15">
        <v>0</v>
      </c>
      <c r="G267" s="12">
        <f t="shared" si="29"/>
        <v>0</v>
      </c>
      <c r="H267" s="12">
        <f t="shared" si="30"/>
        <v>100</v>
      </c>
      <c r="I267" s="12">
        <v>0</v>
      </c>
      <c r="J267" s="12">
        <f t="shared" si="27"/>
        <v>100</v>
      </c>
      <c r="K267" s="12">
        <v>0</v>
      </c>
      <c r="L267" s="12">
        <v>0</v>
      </c>
      <c r="M267" s="16"/>
      <c r="N267" s="22"/>
      <c r="O267" s="22"/>
      <c r="P267" s="22"/>
      <c r="Q267" s="22"/>
      <c r="R267" s="22"/>
      <c r="S267" s="22"/>
    </row>
    <row r="268" spans="1:19">
      <c r="A268" s="12">
        <v>26</v>
      </c>
      <c r="B268" s="13" t="s">
        <v>206</v>
      </c>
      <c r="C268" s="14" t="s">
        <v>207</v>
      </c>
      <c r="D268" s="15">
        <v>3</v>
      </c>
      <c r="E268" s="12">
        <f t="shared" si="28"/>
        <v>150</v>
      </c>
      <c r="F268" s="15">
        <v>171325</v>
      </c>
      <c r="G268" s="12">
        <f t="shared" si="29"/>
        <v>6853000</v>
      </c>
      <c r="H268" s="12">
        <f t="shared" si="30"/>
        <v>6853150</v>
      </c>
      <c r="I268" s="12">
        <v>0</v>
      </c>
      <c r="J268" s="12">
        <f t="shared" si="27"/>
        <v>6853150</v>
      </c>
      <c r="K268" s="12">
        <v>0</v>
      </c>
      <c r="L268" s="12">
        <v>0</v>
      </c>
      <c r="M268" s="16">
        <f>SUM(H268:H269)</f>
        <v>6895710</v>
      </c>
      <c r="N268" s="18">
        <v>0</v>
      </c>
      <c r="O268" s="18">
        <f>M268</f>
        <v>6895710</v>
      </c>
      <c r="P268" s="18">
        <v>0</v>
      </c>
      <c r="Q268" s="18">
        <v>0</v>
      </c>
      <c r="R268" s="18">
        <v>0</v>
      </c>
      <c r="S268" s="18">
        <v>0</v>
      </c>
    </row>
    <row r="269" spans="1:19">
      <c r="A269" s="12"/>
      <c r="B269" s="12"/>
      <c r="C269" s="14" t="s">
        <v>208</v>
      </c>
      <c r="D269" s="15">
        <v>0</v>
      </c>
      <c r="E269" s="12">
        <f t="shared" si="28"/>
        <v>0</v>
      </c>
      <c r="F269" s="15">
        <v>1064</v>
      </c>
      <c r="G269" s="12">
        <f t="shared" si="29"/>
        <v>42560</v>
      </c>
      <c r="H269" s="12">
        <f t="shared" si="30"/>
        <v>42560</v>
      </c>
      <c r="I269" s="12">
        <v>0</v>
      </c>
      <c r="J269" s="12">
        <f t="shared" si="27"/>
        <v>42560</v>
      </c>
      <c r="K269" s="12">
        <v>0</v>
      </c>
      <c r="L269" s="12">
        <v>0</v>
      </c>
      <c r="M269" s="16"/>
      <c r="N269" s="22"/>
      <c r="O269" s="22"/>
      <c r="P269" s="22"/>
      <c r="Q269" s="22"/>
      <c r="R269" s="22"/>
      <c r="S269" s="22"/>
    </row>
    <row r="270" spans="1:19">
      <c r="A270" s="23">
        <v>27</v>
      </c>
      <c r="B270" s="24" t="s">
        <v>209</v>
      </c>
      <c r="C270" s="25" t="s">
        <v>109</v>
      </c>
      <c r="D270" s="26">
        <v>56</v>
      </c>
      <c r="E270" s="23">
        <f t="shared" si="28"/>
        <v>2800</v>
      </c>
      <c r="F270" s="26">
        <v>1</v>
      </c>
      <c r="G270" s="23">
        <f t="shared" si="29"/>
        <v>40</v>
      </c>
      <c r="H270" s="23">
        <f t="shared" si="30"/>
        <v>2840</v>
      </c>
      <c r="I270" s="23">
        <v>0</v>
      </c>
      <c r="J270" s="23">
        <f t="shared" si="27"/>
        <v>2840</v>
      </c>
      <c r="K270" s="23">
        <v>0</v>
      </c>
      <c r="L270" s="23">
        <v>0</v>
      </c>
      <c r="M270" s="23">
        <v>2840</v>
      </c>
      <c r="N270" s="23">
        <v>0</v>
      </c>
      <c r="O270" s="23">
        <f>M270</f>
        <v>2840</v>
      </c>
      <c r="P270" s="23">
        <v>0</v>
      </c>
      <c r="Q270" s="23">
        <v>0</v>
      </c>
      <c r="R270" s="23">
        <v>0</v>
      </c>
      <c r="S270" s="23">
        <v>0</v>
      </c>
    </row>
    <row r="271" spans="1:19">
      <c r="A271" s="12">
        <v>28</v>
      </c>
      <c r="B271" s="13" t="s">
        <v>210</v>
      </c>
      <c r="C271" s="14" t="s">
        <v>156</v>
      </c>
      <c r="D271" s="15">
        <v>0</v>
      </c>
      <c r="E271" s="12">
        <f t="shared" si="28"/>
        <v>0</v>
      </c>
      <c r="F271" s="15">
        <v>6</v>
      </c>
      <c r="G271" s="12">
        <f t="shared" si="29"/>
        <v>240</v>
      </c>
      <c r="H271" s="12">
        <f t="shared" si="30"/>
        <v>240</v>
      </c>
      <c r="I271" s="12">
        <v>0</v>
      </c>
      <c r="J271" s="12">
        <f t="shared" si="27"/>
        <v>240</v>
      </c>
      <c r="K271" s="12">
        <v>0</v>
      </c>
      <c r="L271" s="12">
        <v>0</v>
      </c>
      <c r="M271" s="16">
        <f>SUM(H271:H295)-K272-K273-K275-K279-K284-K285-K286-K287-K288-K289-K295-K290</f>
        <v>1116160</v>
      </c>
      <c r="N271" s="18">
        <v>0</v>
      </c>
      <c r="O271" s="18">
        <f>M271</f>
        <v>1116160</v>
      </c>
      <c r="P271" s="18">
        <v>0</v>
      </c>
      <c r="Q271" s="18">
        <v>0</v>
      </c>
      <c r="R271" s="18">
        <f>L272+L273+L275+L279+L284+L285+L286+L287+L288+L289+L290+L292+L293+L294+L295</f>
        <v>-10856790</v>
      </c>
      <c r="S271" s="18">
        <f>R271</f>
        <v>-10856790</v>
      </c>
    </row>
    <row r="272" spans="1:19">
      <c r="A272" s="12"/>
      <c r="B272" s="12"/>
      <c r="C272" s="14" t="s">
        <v>211</v>
      </c>
      <c r="D272" s="15">
        <v>0</v>
      </c>
      <c r="E272" s="12">
        <f t="shared" si="28"/>
        <v>0</v>
      </c>
      <c r="F272" s="15">
        <v>4</v>
      </c>
      <c r="G272" s="12">
        <f t="shared" si="29"/>
        <v>160</v>
      </c>
      <c r="H272" s="12">
        <f t="shared" si="30"/>
        <v>160</v>
      </c>
      <c r="I272" s="12">
        <v>60180</v>
      </c>
      <c r="J272" s="12">
        <v>0</v>
      </c>
      <c r="K272" s="12">
        <v>160</v>
      </c>
      <c r="L272" s="12">
        <f>K272-I272</f>
        <v>-60020</v>
      </c>
      <c r="M272" s="16"/>
      <c r="N272" s="20"/>
      <c r="O272" s="20"/>
      <c r="P272" s="20"/>
      <c r="Q272" s="20"/>
      <c r="R272" s="20"/>
      <c r="S272" s="20"/>
    </row>
    <row r="273" spans="1:19">
      <c r="A273" s="12"/>
      <c r="B273" s="12"/>
      <c r="C273" s="14" t="s">
        <v>212</v>
      </c>
      <c r="D273" s="15">
        <v>0</v>
      </c>
      <c r="E273" s="12">
        <f t="shared" si="28"/>
        <v>0</v>
      </c>
      <c r="F273" s="15">
        <v>1</v>
      </c>
      <c r="G273" s="12">
        <f t="shared" si="29"/>
        <v>40</v>
      </c>
      <c r="H273" s="12">
        <f t="shared" si="30"/>
        <v>40</v>
      </c>
      <c r="I273" s="12">
        <v>1567500</v>
      </c>
      <c r="J273" s="12">
        <v>0</v>
      </c>
      <c r="K273" s="12">
        <v>40</v>
      </c>
      <c r="L273" s="12">
        <f>K273-I273</f>
        <v>-1567460</v>
      </c>
      <c r="M273" s="16"/>
      <c r="N273" s="20"/>
      <c r="O273" s="20"/>
      <c r="P273" s="20"/>
      <c r="Q273" s="20"/>
      <c r="R273" s="20"/>
      <c r="S273" s="20"/>
    </row>
    <row r="274" spans="1:19">
      <c r="A274" s="12"/>
      <c r="B274" s="12"/>
      <c r="C274" s="14" t="s">
        <v>36</v>
      </c>
      <c r="D274" s="15">
        <v>0</v>
      </c>
      <c r="E274" s="12">
        <f t="shared" si="28"/>
        <v>0</v>
      </c>
      <c r="F274" s="15">
        <v>1</v>
      </c>
      <c r="G274" s="12">
        <f t="shared" si="29"/>
        <v>40</v>
      </c>
      <c r="H274" s="12">
        <f t="shared" si="30"/>
        <v>40</v>
      </c>
      <c r="I274" s="12">
        <v>0</v>
      </c>
      <c r="J274" s="12">
        <f>H274-I274</f>
        <v>40</v>
      </c>
      <c r="K274" s="12">
        <v>0</v>
      </c>
      <c r="L274" s="12">
        <v>0</v>
      </c>
      <c r="M274" s="16"/>
      <c r="N274" s="20"/>
      <c r="O274" s="20"/>
      <c r="P274" s="20"/>
      <c r="Q274" s="20"/>
      <c r="R274" s="20"/>
      <c r="S274" s="20"/>
    </row>
    <row r="275" spans="1:19">
      <c r="A275" s="12"/>
      <c r="B275" s="12"/>
      <c r="C275" s="14" t="s">
        <v>107</v>
      </c>
      <c r="D275" s="15">
        <v>0</v>
      </c>
      <c r="E275" s="12">
        <f t="shared" si="28"/>
        <v>0</v>
      </c>
      <c r="F275" s="15">
        <v>130</v>
      </c>
      <c r="G275" s="12">
        <f t="shared" si="29"/>
        <v>5200</v>
      </c>
      <c r="H275" s="12">
        <f t="shared" si="30"/>
        <v>5200</v>
      </c>
      <c r="I275" s="12">
        <v>177050</v>
      </c>
      <c r="J275" s="12">
        <v>0</v>
      </c>
      <c r="K275" s="12">
        <v>5200</v>
      </c>
      <c r="L275" s="12">
        <f>K275-I275</f>
        <v>-171850</v>
      </c>
      <c r="M275" s="16"/>
      <c r="N275" s="20"/>
      <c r="O275" s="20"/>
      <c r="P275" s="20"/>
      <c r="Q275" s="20"/>
      <c r="R275" s="20"/>
      <c r="S275" s="20"/>
    </row>
    <row r="276" spans="1:19">
      <c r="A276" s="12"/>
      <c r="B276" s="12"/>
      <c r="C276" s="14" t="s">
        <v>213</v>
      </c>
      <c r="D276" s="15">
        <v>0</v>
      </c>
      <c r="E276" s="12">
        <f t="shared" si="28"/>
        <v>0</v>
      </c>
      <c r="F276" s="15">
        <v>2661</v>
      </c>
      <c r="G276" s="12">
        <f t="shared" si="29"/>
        <v>106440</v>
      </c>
      <c r="H276" s="12">
        <f t="shared" si="30"/>
        <v>106440</v>
      </c>
      <c r="I276" s="12">
        <v>0</v>
      </c>
      <c r="J276" s="12">
        <f>H276-I276</f>
        <v>106440</v>
      </c>
      <c r="K276" s="12">
        <v>0</v>
      </c>
      <c r="L276" s="12">
        <v>0</v>
      </c>
      <c r="M276" s="16"/>
      <c r="N276" s="20"/>
      <c r="O276" s="20"/>
      <c r="P276" s="20"/>
      <c r="Q276" s="20"/>
      <c r="R276" s="20"/>
      <c r="S276" s="20"/>
    </row>
    <row r="277" spans="1:19">
      <c r="A277" s="12"/>
      <c r="B277" s="12"/>
      <c r="C277" s="14" t="s">
        <v>214</v>
      </c>
      <c r="D277" s="15">
        <v>0</v>
      </c>
      <c r="E277" s="12">
        <f t="shared" si="28"/>
        <v>0</v>
      </c>
      <c r="F277" s="15">
        <v>853</v>
      </c>
      <c r="G277" s="12">
        <f t="shared" si="29"/>
        <v>34120</v>
      </c>
      <c r="H277" s="12">
        <f t="shared" si="30"/>
        <v>34120</v>
      </c>
      <c r="I277" s="12">
        <v>0</v>
      </c>
      <c r="J277" s="12">
        <f t="shared" ref="J277:J278" si="31">H277-I277</f>
        <v>34120</v>
      </c>
      <c r="K277" s="12">
        <v>0</v>
      </c>
      <c r="L277" s="12">
        <v>0</v>
      </c>
      <c r="M277" s="16"/>
      <c r="N277" s="20"/>
      <c r="O277" s="20"/>
      <c r="P277" s="20"/>
      <c r="Q277" s="20"/>
      <c r="R277" s="20"/>
      <c r="S277" s="20"/>
    </row>
    <row r="278" spans="1:19">
      <c r="A278" s="12"/>
      <c r="B278" s="12"/>
      <c r="C278" s="14" t="s">
        <v>133</v>
      </c>
      <c r="D278" s="15">
        <v>0</v>
      </c>
      <c r="E278" s="12">
        <f t="shared" si="28"/>
        <v>0</v>
      </c>
      <c r="F278" s="15">
        <v>15</v>
      </c>
      <c r="G278" s="12">
        <f t="shared" si="29"/>
        <v>600</v>
      </c>
      <c r="H278" s="12">
        <f t="shared" si="30"/>
        <v>600</v>
      </c>
      <c r="I278" s="12">
        <v>0</v>
      </c>
      <c r="J278" s="12">
        <f t="shared" si="31"/>
        <v>600</v>
      </c>
      <c r="K278" s="12">
        <v>0</v>
      </c>
      <c r="L278" s="12">
        <v>0</v>
      </c>
      <c r="M278" s="16"/>
      <c r="N278" s="20"/>
      <c r="O278" s="20"/>
      <c r="P278" s="20"/>
      <c r="Q278" s="20"/>
      <c r="R278" s="20"/>
      <c r="S278" s="20"/>
    </row>
    <row r="279" spans="1:19">
      <c r="A279" s="12"/>
      <c r="B279" s="12"/>
      <c r="C279" s="14" t="s">
        <v>134</v>
      </c>
      <c r="D279" s="15">
        <v>0</v>
      </c>
      <c r="E279" s="12">
        <f t="shared" si="28"/>
        <v>0</v>
      </c>
      <c r="F279" s="15">
        <v>18</v>
      </c>
      <c r="G279" s="12">
        <f t="shared" si="29"/>
        <v>720</v>
      </c>
      <c r="H279" s="12">
        <f t="shared" si="30"/>
        <v>720</v>
      </c>
      <c r="I279" s="12">
        <v>653980</v>
      </c>
      <c r="J279" s="12">
        <v>0</v>
      </c>
      <c r="K279" s="12">
        <v>720</v>
      </c>
      <c r="L279" s="12">
        <f>K279-I279</f>
        <v>-653260</v>
      </c>
      <c r="M279" s="16"/>
      <c r="N279" s="20"/>
      <c r="O279" s="20"/>
      <c r="P279" s="20"/>
      <c r="Q279" s="20"/>
      <c r="R279" s="20"/>
      <c r="S279" s="20"/>
    </row>
    <row r="280" spans="1:19">
      <c r="A280" s="12"/>
      <c r="B280" s="12"/>
      <c r="C280" s="14" t="s">
        <v>215</v>
      </c>
      <c r="D280" s="15">
        <v>0</v>
      </c>
      <c r="E280" s="12">
        <f t="shared" si="28"/>
        <v>0</v>
      </c>
      <c r="F280" s="15">
        <v>1859</v>
      </c>
      <c r="G280" s="12">
        <f t="shared" si="29"/>
        <v>74360</v>
      </c>
      <c r="H280" s="12">
        <f t="shared" si="30"/>
        <v>74360</v>
      </c>
      <c r="I280" s="12">
        <v>0</v>
      </c>
      <c r="J280" s="12">
        <f>H280-I280</f>
        <v>74360</v>
      </c>
      <c r="K280" s="12">
        <v>0</v>
      </c>
      <c r="L280" s="12">
        <v>0</v>
      </c>
      <c r="M280" s="16"/>
      <c r="N280" s="20"/>
      <c r="O280" s="20"/>
      <c r="P280" s="20"/>
      <c r="Q280" s="20"/>
      <c r="R280" s="20"/>
      <c r="S280" s="20"/>
    </row>
    <row r="281" spans="1:19">
      <c r="A281" s="12"/>
      <c r="B281" s="12"/>
      <c r="C281" s="14" t="s">
        <v>216</v>
      </c>
      <c r="D281" s="15">
        <v>0</v>
      </c>
      <c r="E281" s="12">
        <f t="shared" si="28"/>
        <v>0</v>
      </c>
      <c r="F281" s="15">
        <v>15863</v>
      </c>
      <c r="G281" s="12">
        <f t="shared" si="29"/>
        <v>634520</v>
      </c>
      <c r="H281" s="12">
        <f t="shared" si="30"/>
        <v>634520</v>
      </c>
      <c r="I281" s="12">
        <v>0</v>
      </c>
      <c r="J281" s="12">
        <f t="shared" ref="J281:J283" si="32">H281-I281</f>
        <v>634520</v>
      </c>
      <c r="K281" s="12">
        <v>0</v>
      </c>
      <c r="L281" s="12">
        <v>0</v>
      </c>
      <c r="M281" s="16"/>
      <c r="N281" s="20"/>
      <c r="O281" s="20"/>
      <c r="P281" s="20"/>
      <c r="Q281" s="20"/>
      <c r="R281" s="20"/>
      <c r="S281" s="20"/>
    </row>
    <row r="282" spans="1:19">
      <c r="A282" s="12"/>
      <c r="B282" s="12"/>
      <c r="C282" s="14" t="s">
        <v>217</v>
      </c>
      <c r="D282" s="15">
        <v>0</v>
      </c>
      <c r="E282" s="12">
        <f t="shared" si="28"/>
        <v>0</v>
      </c>
      <c r="F282" s="15">
        <v>3824</v>
      </c>
      <c r="G282" s="12">
        <f t="shared" si="29"/>
        <v>152960</v>
      </c>
      <c r="H282" s="12">
        <f t="shared" si="30"/>
        <v>152960</v>
      </c>
      <c r="I282" s="12">
        <v>0</v>
      </c>
      <c r="J282" s="12">
        <f t="shared" si="32"/>
        <v>152960</v>
      </c>
      <c r="K282" s="12">
        <v>0</v>
      </c>
      <c r="L282" s="12">
        <v>0</v>
      </c>
      <c r="M282" s="16"/>
      <c r="N282" s="20"/>
      <c r="O282" s="20"/>
      <c r="P282" s="20"/>
      <c r="Q282" s="20"/>
      <c r="R282" s="20"/>
      <c r="S282" s="20"/>
    </row>
    <row r="283" spans="1:19">
      <c r="A283" s="12"/>
      <c r="B283" s="12"/>
      <c r="C283" s="14" t="s">
        <v>218</v>
      </c>
      <c r="D283" s="15">
        <v>0</v>
      </c>
      <c r="E283" s="12">
        <f t="shared" si="28"/>
        <v>0</v>
      </c>
      <c r="F283" s="15">
        <v>2641</v>
      </c>
      <c r="G283" s="12">
        <f t="shared" si="29"/>
        <v>105640</v>
      </c>
      <c r="H283" s="12">
        <f t="shared" si="30"/>
        <v>105640</v>
      </c>
      <c r="I283" s="12">
        <v>0</v>
      </c>
      <c r="J283" s="12">
        <f t="shared" si="32"/>
        <v>105640</v>
      </c>
      <c r="K283" s="12">
        <v>0</v>
      </c>
      <c r="L283" s="12">
        <v>0</v>
      </c>
      <c r="M283" s="16"/>
      <c r="N283" s="20"/>
      <c r="O283" s="20"/>
      <c r="P283" s="20"/>
      <c r="Q283" s="20"/>
      <c r="R283" s="20"/>
      <c r="S283" s="20"/>
    </row>
    <row r="284" spans="1:19">
      <c r="A284" s="12"/>
      <c r="B284" s="12"/>
      <c r="C284" s="14" t="s">
        <v>49</v>
      </c>
      <c r="D284" s="15">
        <v>0</v>
      </c>
      <c r="E284" s="12">
        <f t="shared" si="28"/>
        <v>0</v>
      </c>
      <c r="F284" s="15">
        <v>18</v>
      </c>
      <c r="G284" s="12">
        <f t="shared" si="29"/>
        <v>720</v>
      </c>
      <c r="H284" s="12">
        <f t="shared" si="30"/>
        <v>720</v>
      </c>
      <c r="I284" s="12">
        <v>756460</v>
      </c>
      <c r="J284" s="12">
        <v>0</v>
      </c>
      <c r="K284" s="12">
        <v>720</v>
      </c>
      <c r="L284" s="12">
        <f t="shared" ref="L284:L297" si="33">K284-I284</f>
        <v>-755740</v>
      </c>
      <c r="M284" s="16"/>
      <c r="N284" s="20"/>
      <c r="O284" s="20"/>
      <c r="P284" s="20"/>
      <c r="Q284" s="20"/>
      <c r="R284" s="20"/>
      <c r="S284" s="20"/>
    </row>
    <row r="285" spans="1:19">
      <c r="A285" s="12"/>
      <c r="B285" s="12"/>
      <c r="C285" s="14" t="s">
        <v>50</v>
      </c>
      <c r="D285" s="15">
        <v>0</v>
      </c>
      <c r="E285" s="12">
        <f t="shared" si="28"/>
        <v>0</v>
      </c>
      <c r="F285" s="15">
        <v>11</v>
      </c>
      <c r="G285" s="12">
        <f t="shared" si="29"/>
        <v>440</v>
      </c>
      <c r="H285" s="12">
        <f t="shared" si="30"/>
        <v>440</v>
      </c>
      <c r="I285" s="12">
        <v>110480</v>
      </c>
      <c r="J285" s="12">
        <v>0</v>
      </c>
      <c r="K285" s="12">
        <v>440</v>
      </c>
      <c r="L285" s="12">
        <f t="shared" si="33"/>
        <v>-110040</v>
      </c>
      <c r="M285" s="16"/>
      <c r="N285" s="20"/>
      <c r="O285" s="20"/>
      <c r="P285" s="20"/>
      <c r="Q285" s="20"/>
      <c r="R285" s="20"/>
      <c r="S285" s="20"/>
    </row>
    <row r="286" spans="1:19">
      <c r="A286" s="12"/>
      <c r="B286" s="12"/>
      <c r="C286" s="14" t="s">
        <v>219</v>
      </c>
      <c r="D286" s="15">
        <v>0</v>
      </c>
      <c r="E286" s="12">
        <f t="shared" si="28"/>
        <v>0</v>
      </c>
      <c r="F286" s="15">
        <v>731</v>
      </c>
      <c r="G286" s="12">
        <f t="shared" si="29"/>
        <v>29240</v>
      </c>
      <c r="H286" s="12">
        <f t="shared" si="30"/>
        <v>29240</v>
      </c>
      <c r="I286" s="12">
        <v>1858420</v>
      </c>
      <c r="J286" s="12">
        <v>0</v>
      </c>
      <c r="K286" s="12">
        <v>29240</v>
      </c>
      <c r="L286" s="12">
        <f t="shared" si="33"/>
        <v>-1829180</v>
      </c>
      <c r="M286" s="16"/>
      <c r="N286" s="20"/>
      <c r="O286" s="20"/>
      <c r="P286" s="20"/>
      <c r="Q286" s="20"/>
      <c r="R286" s="20"/>
      <c r="S286" s="20"/>
    </row>
    <row r="287" spans="1:19">
      <c r="A287" s="12"/>
      <c r="B287" s="12"/>
      <c r="C287" s="14" t="s">
        <v>52</v>
      </c>
      <c r="D287" s="15">
        <v>0</v>
      </c>
      <c r="E287" s="12">
        <f t="shared" si="28"/>
        <v>0</v>
      </c>
      <c r="F287" s="15">
        <v>1</v>
      </c>
      <c r="G287" s="12">
        <f t="shared" si="29"/>
        <v>40</v>
      </c>
      <c r="H287" s="12">
        <f t="shared" si="30"/>
        <v>40</v>
      </c>
      <c r="I287" s="12">
        <v>133500</v>
      </c>
      <c r="J287" s="12">
        <v>0</v>
      </c>
      <c r="K287" s="12">
        <v>40</v>
      </c>
      <c r="L287" s="12">
        <f t="shared" si="33"/>
        <v>-133460</v>
      </c>
      <c r="M287" s="16"/>
      <c r="N287" s="20"/>
      <c r="O287" s="20"/>
      <c r="P287" s="20"/>
      <c r="Q287" s="20"/>
      <c r="R287" s="20"/>
      <c r="S287" s="20"/>
    </row>
    <row r="288" spans="1:19">
      <c r="A288" s="12"/>
      <c r="B288" s="12"/>
      <c r="C288" s="14" t="s">
        <v>145</v>
      </c>
      <c r="D288" s="15">
        <v>0</v>
      </c>
      <c r="E288" s="12">
        <f t="shared" si="28"/>
        <v>0</v>
      </c>
      <c r="F288" s="15">
        <v>5</v>
      </c>
      <c r="G288" s="12">
        <f t="shared" si="29"/>
        <v>200</v>
      </c>
      <c r="H288" s="12">
        <f t="shared" si="30"/>
        <v>200</v>
      </c>
      <c r="I288" s="12">
        <v>1638900</v>
      </c>
      <c r="J288" s="12">
        <v>0</v>
      </c>
      <c r="K288" s="12">
        <v>200</v>
      </c>
      <c r="L288" s="12">
        <f t="shared" si="33"/>
        <v>-1638700</v>
      </c>
      <c r="M288" s="16"/>
      <c r="N288" s="20"/>
      <c r="O288" s="20"/>
      <c r="P288" s="20"/>
      <c r="Q288" s="20"/>
      <c r="R288" s="20"/>
      <c r="S288" s="20"/>
    </row>
    <row r="289" spans="1:19">
      <c r="A289" s="12"/>
      <c r="B289" s="12"/>
      <c r="C289" s="14" t="s">
        <v>57</v>
      </c>
      <c r="D289" s="15">
        <v>2</v>
      </c>
      <c r="E289" s="12">
        <f t="shared" si="28"/>
        <v>100</v>
      </c>
      <c r="F289" s="15">
        <v>0</v>
      </c>
      <c r="G289" s="12">
        <f t="shared" si="29"/>
        <v>0</v>
      </c>
      <c r="H289" s="12">
        <f t="shared" si="30"/>
        <v>100</v>
      </c>
      <c r="I289" s="12">
        <v>41230</v>
      </c>
      <c r="J289" s="12">
        <v>0</v>
      </c>
      <c r="K289" s="12">
        <v>100</v>
      </c>
      <c r="L289" s="12">
        <f t="shared" si="33"/>
        <v>-41130</v>
      </c>
      <c r="M289" s="16"/>
      <c r="N289" s="20"/>
      <c r="O289" s="20"/>
      <c r="P289" s="20"/>
      <c r="Q289" s="20"/>
      <c r="R289" s="20"/>
      <c r="S289" s="20"/>
    </row>
    <row r="290" spans="1:19">
      <c r="A290" s="12"/>
      <c r="B290" s="12"/>
      <c r="C290" s="14" t="s">
        <v>147</v>
      </c>
      <c r="D290" s="15">
        <v>0</v>
      </c>
      <c r="E290" s="12">
        <f t="shared" si="28"/>
        <v>0</v>
      </c>
      <c r="F290" s="15">
        <v>14</v>
      </c>
      <c r="G290" s="12">
        <f t="shared" si="29"/>
        <v>560</v>
      </c>
      <c r="H290" s="12">
        <f t="shared" si="30"/>
        <v>560</v>
      </c>
      <c r="I290" s="12">
        <v>477060</v>
      </c>
      <c r="J290" s="12">
        <v>0</v>
      </c>
      <c r="K290" s="12">
        <v>560</v>
      </c>
      <c r="L290" s="12">
        <f t="shared" si="33"/>
        <v>-476500</v>
      </c>
      <c r="M290" s="16"/>
      <c r="N290" s="20"/>
      <c r="O290" s="20"/>
      <c r="P290" s="20"/>
      <c r="Q290" s="20"/>
      <c r="R290" s="20"/>
      <c r="S290" s="20"/>
    </row>
    <row r="291" spans="1:19">
      <c r="A291" s="12"/>
      <c r="B291" s="12"/>
      <c r="C291" s="14" t="s">
        <v>220</v>
      </c>
      <c r="D291" s="15">
        <v>0</v>
      </c>
      <c r="E291" s="12">
        <f t="shared" si="28"/>
        <v>0</v>
      </c>
      <c r="F291" s="15">
        <v>181</v>
      </c>
      <c r="G291" s="12">
        <f t="shared" si="29"/>
        <v>7240</v>
      </c>
      <c r="H291" s="12">
        <f t="shared" si="30"/>
        <v>7240</v>
      </c>
      <c r="I291" s="12">
        <v>0</v>
      </c>
      <c r="J291" s="12">
        <f>H291-I291</f>
        <v>7240</v>
      </c>
      <c r="K291" s="12">
        <v>0</v>
      </c>
      <c r="L291" s="12">
        <f t="shared" si="33"/>
        <v>0</v>
      </c>
      <c r="M291" s="16"/>
      <c r="N291" s="20"/>
      <c r="O291" s="20"/>
      <c r="P291" s="20"/>
      <c r="Q291" s="20"/>
      <c r="R291" s="20"/>
      <c r="S291" s="20"/>
    </row>
    <row r="292" spans="1:19">
      <c r="A292" s="12"/>
      <c r="B292" s="12"/>
      <c r="C292" s="14" t="s">
        <v>103</v>
      </c>
      <c r="D292" s="15">
        <v>0</v>
      </c>
      <c r="E292" s="12">
        <v>0</v>
      </c>
      <c r="F292" s="15">
        <v>0</v>
      </c>
      <c r="G292" s="12">
        <v>0</v>
      </c>
      <c r="H292" s="12">
        <v>0</v>
      </c>
      <c r="I292" s="12">
        <v>1702850</v>
      </c>
      <c r="J292" s="12">
        <v>0</v>
      </c>
      <c r="K292" s="12">
        <v>0</v>
      </c>
      <c r="L292" s="12">
        <f t="shared" si="33"/>
        <v>-1702850</v>
      </c>
      <c r="M292" s="16"/>
      <c r="N292" s="20"/>
      <c r="O292" s="20"/>
      <c r="P292" s="20"/>
      <c r="Q292" s="20"/>
      <c r="R292" s="20"/>
      <c r="S292" s="20"/>
    </row>
    <row r="293" spans="1:19">
      <c r="A293" s="12"/>
      <c r="B293" s="12"/>
      <c r="C293" s="14" t="s">
        <v>221</v>
      </c>
      <c r="D293" s="15">
        <v>0</v>
      </c>
      <c r="E293" s="12">
        <v>0</v>
      </c>
      <c r="F293" s="15">
        <v>0</v>
      </c>
      <c r="G293" s="12">
        <v>0</v>
      </c>
      <c r="H293" s="12">
        <v>0</v>
      </c>
      <c r="I293" s="12">
        <v>1295680</v>
      </c>
      <c r="J293" s="12">
        <v>0</v>
      </c>
      <c r="K293" s="12">
        <v>0</v>
      </c>
      <c r="L293" s="12">
        <f t="shared" si="33"/>
        <v>-1295680</v>
      </c>
      <c r="M293" s="16"/>
      <c r="N293" s="20"/>
      <c r="O293" s="20"/>
      <c r="P293" s="20"/>
      <c r="Q293" s="20"/>
      <c r="R293" s="20"/>
      <c r="S293" s="20"/>
    </row>
    <row r="294" spans="1:19">
      <c r="A294" s="12"/>
      <c r="B294" s="12"/>
      <c r="C294" s="14" t="s">
        <v>86</v>
      </c>
      <c r="D294" s="15">
        <v>0</v>
      </c>
      <c r="E294" s="12">
        <v>0</v>
      </c>
      <c r="F294" s="15">
        <v>0</v>
      </c>
      <c r="G294" s="12">
        <v>0</v>
      </c>
      <c r="H294" s="12">
        <v>0</v>
      </c>
      <c r="I294" s="12">
        <v>37480</v>
      </c>
      <c r="J294" s="12">
        <v>0</v>
      </c>
      <c r="K294" s="12">
        <v>0</v>
      </c>
      <c r="L294" s="12">
        <f t="shared" si="33"/>
        <v>-37480</v>
      </c>
      <c r="M294" s="16"/>
      <c r="N294" s="20"/>
      <c r="O294" s="20"/>
      <c r="P294" s="20"/>
      <c r="Q294" s="20"/>
      <c r="R294" s="20"/>
      <c r="S294" s="20"/>
    </row>
    <row r="295" spans="1:19">
      <c r="A295" s="12"/>
      <c r="B295" s="12"/>
      <c r="C295" s="14" t="s">
        <v>150</v>
      </c>
      <c r="D295" s="15">
        <v>6</v>
      </c>
      <c r="E295" s="12">
        <f t="shared" si="28"/>
        <v>300</v>
      </c>
      <c r="F295" s="15">
        <v>9</v>
      </c>
      <c r="G295" s="12">
        <f t="shared" si="29"/>
        <v>360</v>
      </c>
      <c r="H295" s="12">
        <f t="shared" si="30"/>
        <v>660</v>
      </c>
      <c r="I295" s="12">
        <v>384100</v>
      </c>
      <c r="J295" s="12">
        <v>0</v>
      </c>
      <c r="K295" s="12">
        <v>660</v>
      </c>
      <c r="L295" s="12">
        <f t="shared" si="33"/>
        <v>-383440</v>
      </c>
      <c r="M295" s="16"/>
      <c r="N295" s="22"/>
      <c r="O295" s="22"/>
      <c r="P295" s="22"/>
      <c r="Q295" s="22"/>
      <c r="R295" s="22"/>
      <c r="S295" s="22"/>
    </row>
    <row r="296" spans="1:19">
      <c r="A296" s="12">
        <v>29</v>
      </c>
      <c r="B296" s="13" t="s">
        <v>222</v>
      </c>
      <c r="C296" s="14" t="s">
        <v>223</v>
      </c>
      <c r="D296" s="15">
        <v>0</v>
      </c>
      <c r="E296" s="12">
        <f t="shared" si="28"/>
        <v>0</v>
      </c>
      <c r="F296" s="15">
        <v>1553</v>
      </c>
      <c r="G296" s="12">
        <f t="shared" si="29"/>
        <v>62120</v>
      </c>
      <c r="H296" s="12">
        <f t="shared" si="30"/>
        <v>62120</v>
      </c>
      <c r="I296" s="12">
        <v>62320</v>
      </c>
      <c r="J296" s="12">
        <v>0</v>
      </c>
      <c r="K296" s="12">
        <v>62120</v>
      </c>
      <c r="L296" s="12">
        <f t="shared" si="33"/>
        <v>-200</v>
      </c>
      <c r="M296" s="12">
        <v>0</v>
      </c>
      <c r="N296" s="12">
        <v>22565</v>
      </c>
      <c r="O296" s="12">
        <v>0</v>
      </c>
      <c r="P296" s="12">
        <v>0</v>
      </c>
      <c r="Q296" s="12">
        <v>22565</v>
      </c>
      <c r="R296" s="12">
        <f>L296</f>
        <v>-200</v>
      </c>
      <c r="S296" s="12">
        <f>-22765</f>
        <v>-22765</v>
      </c>
    </row>
    <row r="297" spans="1:19">
      <c r="A297" s="12">
        <v>30</v>
      </c>
      <c r="B297" s="13" t="s">
        <v>224</v>
      </c>
      <c r="C297" s="14" t="s">
        <v>117</v>
      </c>
      <c r="D297" s="15">
        <v>0</v>
      </c>
      <c r="E297" s="12">
        <f t="shared" si="28"/>
        <v>0</v>
      </c>
      <c r="F297" s="15">
        <v>16161</v>
      </c>
      <c r="G297" s="12">
        <f t="shared" si="29"/>
        <v>646440</v>
      </c>
      <c r="H297" s="12">
        <f t="shared" si="30"/>
        <v>646440</v>
      </c>
      <c r="I297" s="12">
        <v>0</v>
      </c>
      <c r="J297" s="12">
        <f>H297-I297</f>
        <v>646440</v>
      </c>
      <c r="K297" s="12">
        <v>0</v>
      </c>
      <c r="L297" s="12">
        <f t="shared" si="33"/>
        <v>0</v>
      </c>
      <c r="M297" s="16">
        <f>SUM(H297:H301)</f>
        <v>2767840</v>
      </c>
      <c r="N297" s="18">
        <v>0</v>
      </c>
      <c r="O297" s="18">
        <f>M297</f>
        <v>2767840</v>
      </c>
      <c r="P297" s="18">
        <v>0</v>
      </c>
      <c r="Q297" s="18">
        <v>0</v>
      </c>
      <c r="R297" s="18">
        <f>L300</f>
        <v>-1403770</v>
      </c>
      <c r="S297" s="18">
        <f>R297</f>
        <v>-1403770</v>
      </c>
    </row>
    <row r="298" spans="1:19">
      <c r="A298" s="12"/>
      <c r="B298" s="12"/>
      <c r="C298" s="14" t="s">
        <v>45</v>
      </c>
      <c r="D298" s="15">
        <v>0</v>
      </c>
      <c r="E298" s="12">
        <f t="shared" si="28"/>
        <v>0</v>
      </c>
      <c r="F298" s="15">
        <v>20290</v>
      </c>
      <c r="G298" s="12">
        <f t="shared" si="29"/>
        <v>811600</v>
      </c>
      <c r="H298" s="12">
        <f t="shared" si="30"/>
        <v>811600</v>
      </c>
      <c r="I298" s="12">
        <v>0</v>
      </c>
      <c r="J298" s="12">
        <f t="shared" ref="J298:J299" si="34">H298-I298</f>
        <v>811600</v>
      </c>
      <c r="K298" s="12">
        <v>0</v>
      </c>
      <c r="L298" s="12">
        <v>0</v>
      </c>
      <c r="M298" s="16"/>
      <c r="N298" s="20"/>
      <c r="O298" s="20"/>
      <c r="P298" s="20"/>
      <c r="Q298" s="20"/>
      <c r="R298" s="20"/>
      <c r="S298" s="20"/>
    </row>
    <row r="299" spans="1:19">
      <c r="A299" s="12"/>
      <c r="B299" s="12"/>
      <c r="C299" s="14" t="s">
        <v>195</v>
      </c>
      <c r="D299" s="15">
        <v>0</v>
      </c>
      <c r="E299" s="12">
        <f t="shared" si="28"/>
        <v>0</v>
      </c>
      <c r="F299" s="15">
        <v>32736</v>
      </c>
      <c r="G299" s="12">
        <f t="shared" si="29"/>
        <v>1309440</v>
      </c>
      <c r="H299" s="12">
        <f t="shared" si="30"/>
        <v>1309440</v>
      </c>
      <c r="I299" s="12">
        <v>0</v>
      </c>
      <c r="J299" s="12">
        <f t="shared" si="34"/>
        <v>1309440</v>
      </c>
      <c r="K299" s="12">
        <v>0</v>
      </c>
      <c r="L299" s="12">
        <v>0</v>
      </c>
      <c r="M299" s="16"/>
      <c r="N299" s="20"/>
      <c r="O299" s="20"/>
      <c r="P299" s="20"/>
      <c r="Q299" s="20"/>
      <c r="R299" s="20"/>
      <c r="S299" s="20"/>
    </row>
    <row r="300" spans="1:19">
      <c r="A300" s="12"/>
      <c r="B300" s="12"/>
      <c r="C300" s="14" t="s">
        <v>225</v>
      </c>
      <c r="D300" s="15">
        <v>0</v>
      </c>
      <c r="E300" s="12">
        <f t="shared" si="28"/>
        <v>0</v>
      </c>
      <c r="F300" s="15">
        <v>0</v>
      </c>
      <c r="G300" s="12">
        <f t="shared" si="29"/>
        <v>0</v>
      </c>
      <c r="H300" s="11">
        <v>0</v>
      </c>
      <c r="I300" s="12">
        <v>1403770</v>
      </c>
      <c r="J300" s="12">
        <v>0</v>
      </c>
      <c r="K300" s="12">
        <v>0</v>
      </c>
      <c r="L300" s="12">
        <f>K300-I300</f>
        <v>-1403770</v>
      </c>
      <c r="M300" s="16"/>
      <c r="N300" s="20"/>
      <c r="O300" s="20"/>
      <c r="P300" s="20"/>
      <c r="Q300" s="20"/>
      <c r="R300" s="20"/>
      <c r="S300" s="20"/>
    </row>
    <row r="301" spans="1:19">
      <c r="A301" s="12"/>
      <c r="B301" s="12"/>
      <c r="C301" s="14" t="s">
        <v>226</v>
      </c>
      <c r="D301" s="15">
        <v>0</v>
      </c>
      <c r="E301" s="12">
        <f t="shared" si="28"/>
        <v>0</v>
      </c>
      <c r="F301" s="15">
        <v>9</v>
      </c>
      <c r="G301" s="12">
        <f t="shared" si="29"/>
        <v>360</v>
      </c>
      <c r="H301" s="12">
        <f t="shared" si="30"/>
        <v>360</v>
      </c>
      <c r="I301" s="12">
        <v>0</v>
      </c>
      <c r="J301" s="12">
        <f>H301-I301</f>
        <v>360</v>
      </c>
      <c r="K301" s="12">
        <v>0</v>
      </c>
      <c r="L301" s="12">
        <v>0</v>
      </c>
      <c r="M301" s="16"/>
      <c r="N301" s="22"/>
      <c r="O301" s="22"/>
      <c r="P301" s="22"/>
      <c r="Q301" s="22"/>
      <c r="R301" s="22"/>
      <c r="S301" s="22"/>
    </row>
    <row r="302" spans="1:19">
      <c r="A302" s="12">
        <v>31</v>
      </c>
      <c r="B302" s="13" t="s">
        <v>227</v>
      </c>
      <c r="C302" s="14" t="s">
        <v>228</v>
      </c>
      <c r="D302" s="15">
        <v>0</v>
      </c>
      <c r="E302" s="12">
        <f t="shared" si="28"/>
        <v>0</v>
      </c>
      <c r="F302" s="15">
        <v>16</v>
      </c>
      <c r="G302" s="12">
        <f t="shared" si="29"/>
        <v>640</v>
      </c>
      <c r="H302" s="12">
        <f t="shared" si="30"/>
        <v>640</v>
      </c>
      <c r="I302" s="12">
        <v>0</v>
      </c>
      <c r="J302" s="12">
        <f t="shared" ref="J302:J304" si="35">H302-I302</f>
        <v>640</v>
      </c>
      <c r="K302" s="12">
        <v>0</v>
      </c>
      <c r="L302" s="12">
        <v>0</v>
      </c>
      <c r="M302" s="16">
        <f>SUM(H302:H307)-K305</f>
        <v>4240</v>
      </c>
      <c r="N302" s="18">
        <v>0</v>
      </c>
      <c r="O302" s="18">
        <v>0</v>
      </c>
      <c r="P302" s="18">
        <v>4240</v>
      </c>
      <c r="Q302" s="18">
        <v>0</v>
      </c>
      <c r="R302" s="18">
        <f>L305</f>
        <v>-246760</v>
      </c>
      <c r="S302" s="18">
        <f>R302</f>
        <v>-246760</v>
      </c>
    </row>
    <row r="303" spans="1:19">
      <c r="A303" s="12"/>
      <c r="B303" s="12"/>
      <c r="C303" s="14" t="s">
        <v>36</v>
      </c>
      <c r="D303" s="15">
        <v>0</v>
      </c>
      <c r="E303" s="12">
        <f t="shared" si="28"/>
        <v>0</v>
      </c>
      <c r="F303" s="15">
        <v>4</v>
      </c>
      <c r="G303" s="12">
        <f t="shared" si="29"/>
        <v>160</v>
      </c>
      <c r="H303" s="12">
        <f t="shared" si="30"/>
        <v>160</v>
      </c>
      <c r="I303" s="12">
        <v>0</v>
      </c>
      <c r="J303" s="12">
        <f t="shared" si="35"/>
        <v>160</v>
      </c>
      <c r="K303" s="12">
        <v>0</v>
      </c>
      <c r="L303" s="12">
        <v>0</v>
      </c>
      <c r="M303" s="16"/>
      <c r="N303" s="20"/>
      <c r="O303" s="20"/>
      <c r="P303" s="20"/>
      <c r="Q303" s="20"/>
      <c r="R303" s="20"/>
      <c r="S303" s="20"/>
    </row>
    <row r="304" spans="1:19">
      <c r="A304" s="12"/>
      <c r="B304" s="12"/>
      <c r="C304" s="14" t="s">
        <v>128</v>
      </c>
      <c r="D304" s="15">
        <v>0</v>
      </c>
      <c r="E304" s="12">
        <f t="shared" si="28"/>
        <v>0</v>
      </c>
      <c r="F304" s="15">
        <v>1</v>
      </c>
      <c r="G304" s="12">
        <f t="shared" si="29"/>
        <v>40</v>
      </c>
      <c r="H304" s="12">
        <f t="shared" si="30"/>
        <v>40</v>
      </c>
      <c r="I304" s="12">
        <v>0</v>
      </c>
      <c r="J304" s="12">
        <f t="shared" si="35"/>
        <v>40</v>
      </c>
      <c r="K304" s="12">
        <v>0</v>
      </c>
      <c r="L304" s="12">
        <v>0</v>
      </c>
      <c r="M304" s="16"/>
      <c r="N304" s="20"/>
      <c r="O304" s="20"/>
      <c r="P304" s="20"/>
      <c r="Q304" s="20"/>
      <c r="R304" s="20"/>
      <c r="S304" s="20"/>
    </row>
    <row r="305" spans="1:19">
      <c r="A305" s="12"/>
      <c r="B305" s="12"/>
      <c r="C305" s="14" t="s">
        <v>130</v>
      </c>
      <c r="D305" s="15">
        <v>0</v>
      </c>
      <c r="E305" s="12">
        <f t="shared" si="28"/>
        <v>0</v>
      </c>
      <c r="F305" s="15">
        <v>3</v>
      </c>
      <c r="G305" s="12">
        <f t="shared" si="29"/>
        <v>120</v>
      </c>
      <c r="H305" s="12">
        <f t="shared" si="30"/>
        <v>120</v>
      </c>
      <c r="I305" s="12">
        <v>246880</v>
      </c>
      <c r="J305" s="12">
        <v>0</v>
      </c>
      <c r="K305" s="12">
        <v>120</v>
      </c>
      <c r="L305" s="12">
        <f>K305-I305</f>
        <v>-246760</v>
      </c>
      <c r="M305" s="16"/>
      <c r="N305" s="20"/>
      <c r="O305" s="20"/>
      <c r="P305" s="20"/>
      <c r="Q305" s="20"/>
      <c r="R305" s="20"/>
      <c r="S305" s="20"/>
    </row>
    <row r="306" spans="1:19">
      <c r="A306" s="12"/>
      <c r="B306" s="12"/>
      <c r="C306" s="14" t="s">
        <v>95</v>
      </c>
      <c r="D306" s="15">
        <v>0</v>
      </c>
      <c r="E306" s="12">
        <f t="shared" si="28"/>
        <v>0</v>
      </c>
      <c r="F306" s="15">
        <v>81</v>
      </c>
      <c r="G306" s="12">
        <f t="shared" si="29"/>
        <v>3240</v>
      </c>
      <c r="H306" s="12">
        <f t="shared" si="30"/>
        <v>3240</v>
      </c>
      <c r="I306" s="12">
        <v>0</v>
      </c>
      <c r="J306" s="12">
        <f>H306-I306</f>
        <v>3240</v>
      </c>
      <c r="K306" s="12">
        <v>0</v>
      </c>
      <c r="L306" s="12">
        <v>0</v>
      </c>
      <c r="M306" s="16"/>
      <c r="N306" s="20"/>
      <c r="O306" s="20"/>
      <c r="P306" s="20"/>
      <c r="Q306" s="20"/>
      <c r="R306" s="20"/>
      <c r="S306" s="20"/>
    </row>
    <row r="307" spans="1:19">
      <c r="A307" s="12"/>
      <c r="B307" s="12"/>
      <c r="C307" s="14" t="s">
        <v>149</v>
      </c>
      <c r="D307" s="15">
        <v>0</v>
      </c>
      <c r="E307" s="12">
        <f t="shared" si="28"/>
        <v>0</v>
      </c>
      <c r="F307" s="15">
        <v>4</v>
      </c>
      <c r="G307" s="12">
        <f t="shared" si="29"/>
        <v>160</v>
      </c>
      <c r="H307" s="12">
        <f t="shared" si="30"/>
        <v>160</v>
      </c>
      <c r="I307" s="12">
        <v>0</v>
      </c>
      <c r="J307" s="12">
        <f t="shared" ref="J307:J308" si="36">H307-I307</f>
        <v>160</v>
      </c>
      <c r="K307" s="12">
        <v>0</v>
      </c>
      <c r="L307" s="12">
        <v>0</v>
      </c>
      <c r="M307" s="16"/>
      <c r="N307" s="22"/>
      <c r="O307" s="22"/>
      <c r="P307" s="22"/>
      <c r="Q307" s="22"/>
      <c r="R307" s="22"/>
      <c r="S307" s="22"/>
    </row>
    <row r="308" spans="1:19">
      <c r="A308" s="12">
        <v>32</v>
      </c>
      <c r="B308" s="13" t="s">
        <v>229</v>
      </c>
      <c r="C308" s="14" t="s">
        <v>163</v>
      </c>
      <c r="D308" s="15">
        <v>0</v>
      </c>
      <c r="E308" s="12">
        <f t="shared" si="28"/>
        <v>0</v>
      </c>
      <c r="F308" s="15">
        <v>26</v>
      </c>
      <c r="G308" s="12">
        <f t="shared" si="29"/>
        <v>1040</v>
      </c>
      <c r="H308" s="12">
        <f t="shared" si="30"/>
        <v>1040</v>
      </c>
      <c r="I308" s="12">
        <v>0</v>
      </c>
      <c r="J308" s="12">
        <f t="shared" si="36"/>
        <v>1040</v>
      </c>
      <c r="K308" s="12">
        <v>0</v>
      </c>
      <c r="L308" s="12">
        <v>0</v>
      </c>
      <c r="M308" s="16">
        <f>SUM(H308:H318)-K309-K310-K316-K317-K318</f>
        <v>12207920</v>
      </c>
      <c r="N308" s="18">
        <v>0</v>
      </c>
      <c r="O308" s="18">
        <f>M308</f>
        <v>12207920</v>
      </c>
      <c r="P308" s="18">
        <v>0</v>
      </c>
      <c r="Q308" s="18">
        <v>0</v>
      </c>
      <c r="R308" s="18">
        <f>L309+L310+L316+L317+L318</f>
        <v>-4333400</v>
      </c>
      <c r="S308" s="18">
        <f>R308</f>
        <v>-4333400</v>
      </c>
    </row>
    <row r="309" spans="1:19">
      <c r="A309" s="12"/>
      <c r="B309" s="12"/>
      <c r="C309" s="14" t="s">
        <v>74</v>
      </c>
      <c r="D309" s="15">
        <v>0</v>
      </c>
      <c r="E309" s="12">
        <f t="shared" si="28"/>
        <v>0</v>
      </c>
      <c r="F309" s="15">
        <v>7</v>
      </c>
      <c r="G309" s="12">
        <f t="shared" si="29"/>
        <v>280</v>
      </c>
      <c r="H309" s="12">
        <f t="shared" si="30"/>
        <v>280</v>
      </c>
      <c r="I309" s="12">
        <v>325240</v>
      </c>
      <c r="J309" s="12">
        <v>0</v>
      </c>
      <c r="K309" s="12">
        <v>280</v>
      </c>
      <c r="L309" s="12">
        <f>K309-I309</f>
        <v>-324960</v>
      </c>
      <c r="M309" s="16"/>
      <c r="N309" s="20"/>
      <c r="O309" s="20"/>
      <c r="P309" s="20"/>
      <c r="Q309" s="20"/>
      <c r="R309" s="20"/>
      <c r="S309" s="20"/>
    </row>
    <row r="310" spans="1:19">
      <c r="A310" s="12"/>
      <c r="B310" s="12"/>
      <c r="C310" s="14" t="s">
        <v>119</v>
      </c>
      <c r="D310" s="15">
        <v>0</v>
      </c>
      <c r="E310" s="12">
        <f t="shared" si="28"/>
        <v>0</v>
      </c>
      <c r="F310" s="15">
        <v>1</v>
      </c>
      <c r="G310" s="12">
        <f t="shared" si="29"/>
        <v>40</v>
      </c>
      <c r="H310" s="12">
        <f t="shared" si="30"/>
        <v>40</v>
      </c>
      <c r="I310" s="12">
        <v>77540</v>
      </c>
      <c r="J310" s="12">
        <v>0</v>
      </c>
      <c r="K310" s="12">
        <v>40</v>
      </c>
      <c r="L310" s="12">
        <f>K310-I310</f>
        <v>-77500</v>
      </c>
      <c r="M310" s="16"/>
      <c r="N310" s="20"/>
      <c r="O310" s="20"/>
      <c r="P310" s="20"/>
      <c r="Q310" s="20"/>
      <c r="R310" s="20"/>
      <c r="S310" s="20"/>
    </row>
    <row r="311" spans="1:19">
      <c r="A311" s="12"/>
      <c r="B311" s="12"/>
      <c r="C311" s="14" t="s">
        <v>165</v>
      </c>
      <c r="D311" s="15">
        <v>0</v>
      </c>
      <c r="E311" s="12">
        <f t="shared" si="28"/>
        <v>0</v>
      </c>
      <c r="F311" s="15">
        <v>7</v>
      </c>
      <c r="G311" s="12">
        <f t="shared" si="29"/>
        <v>280</v>
      </c>
      <c r="H311" s="12">
        <f t="shared" si="30"/>
        <v>280</v>
      </c>
      <c r="I311" s="12">
        <v>0</v>
      </c>
      <c r="J311" s="12">
        <f>H311-I311</f>
        <v>280</v>
      </c>
      <c r="K311" s="12">
        <v>0</v>
      </c>
      <c r="L311" s="12">
        <v>0</v>
      </c>
      <c r="M311" s="16"/>
      <c r="N311" s="20"/>
      <c r="O311" s="20"/>
      <c r="P311" s="20"/>
      <c r="Q311" s="20"/>
      <c r="R311" s="20"/>
      <c r="S311" s="20"/>
    </row>
    <row r="312" spans="1:19">
      <c r="A312" s="12"/>
      <c r="B312" s="12"/>
      <c r="C312" s="14" t="s">
        <v>230</v>
      </c>
      <c r="D312" s="15">
        <v>0</v>
      </c>
      <c r="E312" s="12">
        <f t="shared" si="28"/>
        <v>0</v>
      </c>
      <c r="F312" s="15">
        <v>305158</v>
      </c>
      <c r="G312" s="12">
        <f t="shared" si="29"/>
        <v>12206320</v>
      </c>
      <c r="H312" s="12">
        <f t="shared" si="30"/>
        <v>12206320</v>
      </c>
      <c r="I312" s="12">
        <v>0</v>
      </c>
      <c r="J312" s="12">
        <f t="shared" ref="J312:J315" si="37">H312-I312</f>
        <v>12206320</v>
      </c>
      <c r="K312" s="12">
        <v>0</v>
      </c>
      <c r="L312" s="12">
        <v>0</v>
      </c>
      <c r="M312" s="16"/>
      <c r="N312" s="20"/>
      <c r="O312" s="20"/>
      <c r="P312" s="20"/>
      <c r="Q312" s="20"/>
      <c r="R312" s="20"/>
      <c r="S312" s="20"/>
    </row>
    <row r="313" spans="1:19">
      <c r="A313" s="12"/>
      <c r="B313" s="12"/>
      <c r="C313" s="14" t="s">
        <v>231</v>
      </c>
      <c r="D313" s="15">
        <v>0</v>
      </c>
      <c r="E313" s="12">
        <f t="shared" si="28"/>
        <v>0</v>
      </c>
      <c r="F313" s="15">
        <v>1</v>
      </c>
      <c r="G313" s="12">
        <f t="shared" si="29"/>
        <v>40</v>
      </c>
      <c r="H313" s="12">
        <f t="shared" si="30"/>
        <v>40</v>
      </c>
      <c r="I313" s="12">
        <v>0</v>
      </c>
      <c r="J313" s="12">
        <f t="shared" si="37"/>
        <v>40</v>
      </c>
      <c r="K313" s="12">
        <v>0</v>
      </c>
      <c r="L313" s="12">
        <v>0</v>
      </c>
      <c r="M313" s="16"/>
      <c r="N313" s="20"/>
      <c r="O313" s="20"/>
      <c r="P313" s="20"/>
      <c r="Q313" s="20"/>
      <c r="R313" s="20"/>
      <c r="S313" s="20"/>
    </row>
    <row r="314" spans="1:19">
      <c r="A314" s="12"/>
      <c r="B314" s="12"/>
      <c r="C314" s="14" t="s">
        <v>232</v>
      </c>
      <c r="D314" s="15">
        <v>0</v>
      </c>
      <c r="E314" s="12">
        <f t="shared" si="28"/>
        <v>0</v>
      </c>
      <c r="F314" s="15">
        <v>3</v>
      </c>
      <c r="G314" s="12">
        <f t="shared" si="29"/>
        <v>120</v>
      </c>
      <c r="H314" s="12">
        <f t="shared" si="30"/>
        <v>120</v>
      </c>
      <c r="I314" s="12">
        <v>0</v>
      </c>
      <c r="J314" s="12">
        <f t="shared" si="37"/>
        <v>120</v>
      </c>
      <c r="K314" s="12">
        <v>0</v>
      </c>
      <c r="L314" s="12">
        <v>0</v>
      </c>
      <c r="M314" s="16"/>
      <c r="N314" s="20"/>
      <c r="O314" s="20"/>
      <c r="P314" s="20"/>
      <c r="Q314" s="20"/>
      <c r="R314" s="20"/>
      <c r="S314" s="20"/>
    </row>
    <row r="315" spans="1:19">
      <c r="A315" s="12"/>
      <c r="B315" s="12"/>
      <c r="C315" s="14" t="s">
        <v>59</v>
      </c>
      <c r="D315" s="15">
        <v>0</v>
      </c>
      <c r="E315" s="12">
        <f t="shared" si="28"/>
        <v>0</v>
      </c>
      <c r="F315" s="15">
        <v>3</v>
      </c>
      <c r="G315" s="12">
        <f t="shared" si="29"/>
        <v>120</v>
      </c>
      <c r="H315" s="12">
        <f t="shared" si="30"/>
        <v>120</v>
      </c>
      <c r="I315" s="12">
        <v>0</v>
      </c>
      <c r="J315" s="12">
        <f t="shared" si="37"/>
        <v>120</v>
      </c>
      <c r="K315" s="12">
        <v>0</v>
      </c>
      <c r="L315" s="12">
        <v>0</v>
      </c>
      <c r="M315" s="16"/>
      <c r="N315" s="20"/>
      <c r="O315" s="20"/>
      <c r="P315" s="20"/>
      <c r="Q315" s="20"/>
      <c r="R315" s="20"/>
      <c r="S315" s="20"/>
    </row>
    <row r="316" spans="1:19">
      <c r="A316" s="12"/>
      <c r="B316" s="12"/>
      <c r="C316" s="14" t="s">
        <v>130</v>
      </c>
      <c r="D316" s="15">
        <v>0</v>
      </c>
      <c r="E316" s="12">
        <f t="shared" si="28"/>
        <v>0</v>
      </c>
      <c r="F316" s="15">
        <v>122</v>
      </c>
      <c r="G316" s="12">
        <f t="shared" si="29"/>
        <v>4880</v>
      </c>
      <c r="H316" s="12">
        <f t="shared" si="30"/>
        <v>4880</v>
      </c>
      <c r="I316" s="12">
        <v>390720</v>
      </c>
      <c r="J316" s="12">
        <v>0</v>
      </c>
      <c r="K316" s="12">
        <v>4880</v>
      </c>
      <c r="L316" s="12">
        <f t="shared" ref="L316:L351" si="38">K316-I316</f>
        <v>-385840</v>
      </c>
      <c r="M316" s="16"/>
      <c r="N316" s="20"/>
      <c r="O316" s="20"/>
      <c r="P316" s="20"/>
      <c r="Q316" s="20"/>
      <c r="R316" s="20"/>
      <c r="S316" s="20"/>
    </row>
    <row r="317" spans="1:19">
      <c r="A317" s="12"/>
      <c r="B317" s="12"/>
      <c r="C317" s="14" t="s">
        <v>195</v>
      </c>
      <c r="D317" s="15">
        <v>0</v>
      </c>
      <c r="E317" s="12">
        <f t="shared" si="28"/>
        <v>0</v>
      </c>
      <c r="F317" s="15">
        <v>5</v>
      </c>
      <c r="G317" s="12">
        <f t="shared" si="29"/>
        <v>200</v>
      </c>
      <c r="H317" s="12">
        <f t="shared" si="30"/>
        <v>200</v>
      </c>
      <c r="I317" s="12">
        <v>2502160</v>
      </c>
      <c r="J317" s="12">
        <v>0</v>
      </c>
      <c r="K317" s="12">
        <v>200</v>
      </c>
      <c r="L317" s="12">
        <f t="shared" si="38"/>
        <v>-2501960</v>
      </c>
      <c r="M317" s="16"/>
      <c r="N317" s="20"/>
      <c r="O317" s="20"/>
      <c r="P317" s="20"/>
      <c r="Q317" s="20"/>
      <c r="R317" s="20"/>
      <c r="S317" s="20"/>
    </row>
    <row r="318" spans="1:19">
      <c r="A318" s="12"/>
      <c r="B318" s="12"/>
      <c r="C318" s="14" t="s">
        <v>57</v>
      </c>
      <c r="D318" s="15">
        <v>0</v>
      </c>
      <c r="E318" s="12">
        <f t="shared" si="28"/>
        <v>0</v>
      </c>
      <c r="F318" s="15">
        <v>4</v>
      </c>
      <c r="G318" s="12">
        <f t="shared" si="29"/>
        <v>160</v>
      </c>
      <c r="H318" s="12">
        <f t="shared" si="30"/>
        <v>160</v>
      </c>
      <c r="I318" s="12">
        <v>1043300</v>
      </c>
      <c r="J318" s="12">
        <v>0</v>
      </c>
      <c r="K318" s="12">
        <v>160</v>
      </c>
      <c r="L318" s="12">
        <f t="shared" si="38"/>
        <v>-1043140</v>
      </c>
      <c r="M318" s="16"/>
      <c r="N318" s="22"/>
      <c r="O318" s="22"/>
      <c r="P318" s="22"/>
      <c r="Q318" s="22"/>
      <c r="R318" s="22"/>
      <c r="S318" s="22"/>
    </row>
    <row r="319" spans="1:19">
      <c r="A319" s="12">
        <v>33</v>
      </c>
      <c r="B319" s="13" t="s">
        <v>233</v>
      </c>
      <c r="C319" s="14" t="s">
        <v>41</v>
      </c>
      <c r="D319" s="15">
        <v>0</v>
      </c>
      <c r="E319" s="12">
        <f t="shared" si="28"/>
        <v>0</v>
      </c>
      <c r="F319" s="15">
        <v>1</v>
      </c>
      <c r="G319" s="12">
        <f t="shared" si="29"/>
        <v>40</v>
      </c>
      <c r="H319" s="12">
        <f t="shared" si="30"/>
        <v>40</v>
      </c>
      <c r="I319" s="12">
        <v>196510</v>
      </c>
      <c r="J319" s="12">
        <v>0</v>
      </c>
      <c r="K319" s="12">
        <v>40</v>
      </c>
      <c r="L319" s="12">
        <f t="shared" si="38"/>
        <v>-196470</v>
      </c>
      <c r="M319" s="27">
        <f>SUM(H319:H325)-K319-K320-K322-K323-K324-K325</f>
        <v>120</v>
      </c>
      <c r="N319" s="18">
        <v>117387</v>
      </c>
      <c r="O319" s="18">
        <v>0</v>
      </c>
      <c r="P319" s="18">
        <v>120</v>
      </c>
      <c r="Q319" s="18">
        <f>N319</f>
        <v>117387</v>
      </c>
      <c r="R319" s="18">
        <f>L319+L320+L322+L323+L324+L325</f>
        <v>-10349690</v>
      </c>
      <c r="S319" s="18">
        <f>R319-Q319</f>
        <v>-10467077</v>
      </c>
    </row>
    <row r="320" spans="1:19">
      <c r="A320" s="12"/>
      <c r="B320" s="12"/>
      <c r="C320" s="14" t="s">
        <v>22</v>
      </c>
      <c r="D320" s="15">
        <v>0</v>
      </c>
      <c r="E320" s="12">
        <f t="shared" si="28"/>
        <v>0</v>
      </c>
      <c r="F320" s="15">
        <v>10</v>
      </c>
      <c r="G320" s="12">
        <f t="shared" si="29"/>
        <v>400</v>
      </c>
      <c r="H320" s="12">
        <f t="shared" si="30"/>
        <v>400</v>
      </c>
      <c r="I320" s="12">
        <v>223910</v>
      </c>
      <c r="J320" s="12">
        <v>0</v>
      </c>
      <c r="K320" s="12">
        <v>400</v>
      </c>
      <c r="L320" s="12">
        <f t="shared" si="38"/>
        <v>-223510</v>
      </c>
      <c r="M320" s="27"/>
      <c r="N320" s="20"/>
      <c r="O320" s="20"/>
      <c r="P320" s="20"/>
      <c r="Q320" s="20"/>
      <c r="R320" s="20"/>
      <c r="S320" s="20"/>
    </row>
    <row r="321" spans="1:19">
      <c r="A321" s="12"/>
      <c r="B321" s="12"/>
      <c r="C321" s="14" t="s">
        <v>131</v>
      </c>
      <c r="D321" s="15">
        <v>0</v>
      </c>
      <c r="E321" s="12">
        <f t="shared" si="28"/>
        <v>0</v>
      </c>
      <c r="F321" s="15">
        <v>3</v>
      </c>
      <c r="G321" s="12">
        <f t="shared" si="29"/>
        <v>120</v>
      </c>
      <c r="H321" s="12">
        <f t="shared" si="30"/>
        <v>120</v>
      </c>
      <c r="I321" s="12">
        <v>0</v>
      </c>
      <c r="J321" s="12">
        <f>H321-I321</f>
        <v>120</v>
      </c>
      <c r="K321" s="12">
        <v>0</v>
      </c>
      <c r="L321" s="12">
        <f t="shared" si="38"/>
        <v>0</v>
      </c>
      <c r="M321" s="27"/>
      <c r="N321" s="20"/>
      <c r="O321" s="20"/>
      <c r="P321" s="20"/>
      <c r="Q321" s="20"/>
      <c r="R321" s="20"/>
      <c r="S321" s="20"/>
    </row>
    <row r="322" spans="1:19">
      <c r="A322" s="12"/>
      <c r="B322" s="12"/>
      <c r="C322" s="14" t="s">
        <v>24</v>
      </c>
      <c r="D322" s="15">
        <v>0</v>
      </c>
      <c r="E322" s="12">
        <f t="shared" si="28"/>
        <v>0</v>
      </c>
      <c r="F322" s="15">
        <v>1</v>
      </c>
      <c r="G322" s="12">
        <f t="shared" si="29"/>
        <v>40</v>
      </c>
      <c r="H322" s="12">
        <f t="shared" si="30"/>
        <v>40</v>
      </c>
      <c r="I322" s="12">
        <v>227500</v>
      </c>
      <c r="J322" s="12">
        <v>0</v>
      </c>
      <c r="K322" s="12">
        <v>40</v>
      </c>
      <c r="L322" s="12">
        <f t="shared" si="38"/>
        <v>-227460</v>
      </c>
      <c r="M322" s="27"/>
      <c r="N322" s="20"/>
      <c r="O322" s="20"/>
      <c r="P322" s="20"/>
      <c r="Q322" s="20"/>
      <c r="R322" s="20"/>
      <c r="S322" s="20"/>
    </row>
    <row r="323" spans="1:19">
      <c r="A323" s="12"/>
      <c r="B323" s="12"/>
      <c r="C323" s="14" t="s">
        <v>52</v>
      </c>
      <c r="D323" s="15">
        <v>0</v>
      </c>
      <c r="E323" s="12">
        <f t="shared" si="28"/>
        <v>0</v>
      </c>
      <c r="F323" s="15">
        <v>19</v>
      </c>
      <c r="G323" s="12">
        <f t="shared" si="29"/>
        <v>760</v>
      </c>
      <c r="H323" s="12">
        <f t="shared" si="30"/>
        <v>760</v>
      </c>
      <c r="I323" s="12">
        <v>1887570</v>
      </c>
      <c r="J323" s="12">
        <v>0</v>
      </c>
      <c r="K323" s="12">
        <v>760</v>
      </c>
      <c r="L323" s="12">
        <f t="shared" si="38"/>
        <v>-1886810</v>
      </c>
      <c r="M323" s="27"/>
      <c r="N323" s="20"/>
      <c r="O323" s="20"/>
      <c r="P323" s="20"/>
      <c r="Q323" s="20"/>
      <c r="R323" s="20"/>
      <c r="S323" s="20"/>
    </row>
    <row r="324" spans="1:19">
      <c r="A324" s="12"/>
      <c r="B324" s="12"/>
      <c r="C324" s="14" t="s">
        <v>97</v>
      </c>
      <c r="D324" s="15">
        <v>0</v>
      </c>
      <c r="E324" s="12">
        <f t="shared" si="28"/>
        <v>0</v>
      </c>
      <c r="F324" s="15">
        <v>3</v>
      </c>
      <c r="G324" s="12">
        <f t="shared" si="29"/>
        <v>120</v>
      </c>
      <c r="H324" s="12">
        <f t="shared" si="30"/>
        <v>120</v>
      </c>
      <c r="I324" s="12">
        <v>2151880</v>
      </c>
      <c r="J324" s="12">
        <v>0</v>
      </c>
      <c r="K324" s="12">
        <v>120</v>
      </c>
      <c r="L324" s="12">
        <f t="shared" si="38"/>
        <v>-2151760</v>
      </c>
      <c r="M324" s="27"/>
      <c r="N324" s="20"/>
      <c r="O324" s="20"/>
      <c r="P324" s="20"/>
      <c r="Q324" s="20"/>
      <c r="R324" s="20"/>
      <c r="S324" s="20"/>
    </row>
    <row r="325" spans="1:19">
      <c r="A325" s="12"/>
      <c r="B325" s="12"/>
      <c r="C325" s="14" t="s">
        <v>150</v>
      </c>
      <c r="D325" s="15">
        <v>1</v>
      </c>
      <c r="E325" s="12">
        <f t="shared" si="28"/>
        <v>50</v>
      </c>
      <c r="F325" s="15">
        <v>76</v>
      </c>
      <c r="G325" s="12">
        <f t="shared" si="29"/>
        <v>3040</v>
      </c>
      <c r="H325" s="12">
        <f t="shared" si="30"/>
        <v>3090</v>
      </c>
      <c r="I325" s="12">
        <v>5666770</v>
      </c>
      <c r="J325" s="12">
        <v>0</v>
      </c>
      <c r="K325" s="12">
        <v>3090</v>
      </c>
      <c r="L325" s="12">
        <f t="shared" si="38"/>
        <v>-5663680</v>
      </c>
      <c r="M325" s="27"/>
      <c r="N325" s="22"/>
      <c r="O325" s="22"/>
      <c r="P325" s="22"/>
      <c r="Q325" s="22"/>
      <c r="R325" s="22"/>
      <c r="S325" s="22"/>
    </row>
    <row r="326" spans="1:19">
      <c r="A326" s="12">
        <v>34</v>
      </c>
      <c r="B326" s="13" t="s">
        <v>234</v>
      </c>
      <c r="C326" s="14" t="s">
        <v>88</v>
      </c>
      <c r="D326" s="15">
        <v>0</v>
      </c>
      <c r="E326" s="12">
        <f t="shared" si="28"/>
        <v>0</v>
      </c>
      <c r="F326" s="15">
        <v>3</v>
      </c>
      <c r="G326" s="12">
        <f t="shared" si="29"/>
        <v>120</v>
      </c>
      <c r="H326" s="12">
        <f t="shared" si="30"/>
        <v>120</v>
      </c>
      <c r="I326" s="12">
        <v>0</v>
      </c>
      <c r="J326" s="12">
        <f>H326-I326</f>
        <v>120</v>
      </c>
      <c r="K326" s="12">
        <v>0</v>
      </c>
      <c r="L326" s="12">
        <f t="shared" si="38"/>
        <v>0</v>
      </c>
      <c r="M326" s="12">
        <v>120</v>
      </c>
      <c r="N326" s="12">
        <v>0</v>
      </c>
      <c r="O326" s="12">
        <v>120</v>
      </c>
      <c r="P326" s="12">
        <v>0</v>
      </c>
      <c r="Q326" s="12">
        <v>0</v>
      </c>
      <c r="R326" s="12">
        <v>0</v>
      </c>
      <c r="S326" s="12">
        <v>0</v>
      </c>
    </row>
    <row r="327" spans="1:19">
      <c r="A327" s="12">
        <v>35</v>
      </c>
      <c r="B327" s="13" t="s">
        <v>235</v>
      </c>
      <c r="C327" s="14" t="s">
        <v>236</v>
      </c>
      <c r="D327" s="15">
        <v>2</v>
      </c>
      <c r="E327" s="12">
        <f t="shared" si="28"/>
        <v>100</v>
      </c>
      <c r="F327" s="15">
        <v>23184</v>
      </c>
      <c r="G327" s="12">
        <f t="shared" si="29"/>
        <v>927360</v>
      </c>
      <c r="H327" s="12">
        <f t="shared" si="30"/>
        <v>927460</v>
      </c>
      <c r="I327" s="12">
        <v>0</v>
      </c>
      <c r="J327" s="12">
        <f t="shared" ref="J327" si="39">H327-I327</f>
        <v>927460</v>
      </c>
      <c r="K327" s="12">
        <v>0</v>
      </c>
      <c r="L327" s="12">
        <f t="shared" si="38"/>
        <v>0</v>
      </c>
      <c r="M327" s="16">
        <f>SUM(H327:H350)-K328</f>
        <v>157643380</v>
      </c>
      <c r="N327" s="28">
        <v>0</v>
      </c>
      <c r="O327" s="18">
        <f>M327-N327</f>
        <v>157643380</v>
      </c>
      <c r="P327" s="18">
        <v>0</v>
      </c>
      <c r="Q327" s="18">
        <v>0</v>
      </c>
      <c r="R327" s="18">
        <f>L328</f>
        <v>-666180</v>
      </c>
      <c r="S327" s="18">
        <f>R327</f>
        <v>-666180</v>
      </c>
    </row>
    <row r="328" spans="1:19">
      <c r="A328" s="12"/>
      <c r="B328" s="12"/>
      <c r="C328" s="14" t="s">
        <v>103</v>
      </c>
      <c r="D328" s="15">
        <v>5</v>
      </c>
      <c r="E328" s="12">
        <f t="shared" ref="E328:E392" si="40">D328*50</f>
        <v>250</v>
      </c>
      <c r="F328" s="15">
        <v>180</v>
      </c>
      <c r="G328" s="12">
        <f t="shared" ref="G328:G392" si="41">F328*40</f>
        <v>7200</v>
      </c>
      <c r="H328" s="12">
        <f t="shared" ref="H328:H392" si="42">E328+G328</f>
        <v>7450</v>
      </c>
      <c r="I328" s="12">
        <v>673630</v>
      </c>
      <c r="J328" s="12">
        <v>0</v>
      </c>
      <c r="K328" s="12">
        <v>7450</v>
      </c>
      <c r="L328" s="12">
        <f t="shared" si="38"/>
        <v>-666180</v>
      </c>
      <c r="M328" s="16"/>
      <c r="N328" s="29"/>
      <c r="O328" s="20"/>
      <c r="P328" s="20"/>
      <c r="Q328" s="20"/>
      <c r="R328" s="20"/>
      <c r="S328" s="20"/>
    </row>
    <row r="329" spans="1:19">
      <c r="A329" s="12"/>
      <c r="B329" s="12"/>
      <c r="C329" s="14" t="s">
        <v>156</v>
      </c>
      <c r="D329" s="15">
        <v>0</v>
      </c>
      <c r="E329" s="12">
        <f t="shared" si="40"/>
        <v>0</v>
      </c>
      <c r="F329" s="15">
        <v>273037</v>
      </c>
      <c r="G329" s="12">
        <f t="shared" si="41"/>
        <v>10921480</v>
      </c>
      <c r="H329" s="12">
        <f t="shared" si="42"/>
        <v>10921480</v>
      </c>
      <c r="I329" s="12">
        <v>0</v>
      </c>
      <c r="J329" s="12">
        <f>H329-I329</f>
        <v>10921480</v>
      </c>
      <c r="K329" s="12">
        <v>0</v>
      </c>
      <c r="L329" s="12">
        <f t="shared" si="38"/>
        <v>0</v>
      </c>
      <c r="M329" s="16"/>
      <c r="N329" s="29"/>
      <c r="O329" s="20"/>
      <c r="P329" s="20"/>
      <c r="Q329" s="20"/>
      <c r="R329" s="20"/>
      <c r="S329" s="20"/>
    </row>
    <row r="330" spans="1:19">
      <c r="A330" s="12"/>
      <c r="B330" s="12"/>
      <c r="C330" s="14" t="s">
        <v>114</v>
      </c>
      <c r="D330" s="15">
        <v>0</v>
      </c>
      <c r="E330" s="12">
        <f t="shared" si="40"/>
        <v>0</v>
      </c>
      <c r="F330" s="15">
        <v>16522</v>
      </c>
      <c r="G330" s="12">
        <f t="shared" si="41"/>
        <v>660880</v>
      </c>
      <c r="H330" s="12">
        <f t="shared" si="42"/>
        <v>660880</v>
      </c>
      <c r="I330" s="12">
        <v>0</v>
      </c>
      <c r="J330" s="12">
        <f t="shared" ref="J330:J346" si="43">H330-I330</f>
        <v>660880</v>
      </c>
      <c r="K330" s="12">
        <v>0</v>
      </c>
      <c r="L330" s="12">
        <f t="shared" si="38"/>
        <v>0</v>
      </c>
      <c r="M330" s="16"/>
      <c r="N330" s="29"/>
      <c r="O330" s="20"/>
      <c r="P330" s="20"/>
      <c r="Q330" s="20"/>
      <c r="R330" s="20"/>
      <c r="S330" s="20"/>
    </row>
    <row r="331" spans="1:19">
      <c r="A331" s="12"/>
      <c r="B331" s="12"/>
      <c r="C331" s="14" t="s">
        <v>65</v>
      </c>
      <c r="D331" s="15">
        <v>0</v>
      </c>
      <c r="E331" s="12">
        <f t="shared" si="40"/>
        <v>0</v>
      </c>
      <c r="F331" s="15">
        <v>1</v>
      </c>
      <c r="G331" s="12">
        <f t="shared" si="41"/>
        <v>40</v>
      </c>
      <c r="H331" s="12">
        <f t="shared" si="42"/>
        <v>40</v>
      </c>
      <c r="I331" s="12">
        <v>0</v>
      </c>
      <c r="J331" s="12">
        <f t="shared" si="43"/>
        <v>40</v>
      </c>
      <c r="K331" s="12">
        <v>0</v>
      </c>
      <c r="L331" s="12">
        <f t="shared" si="38"/>
        <v>0</v>
      </c>
      <c r="M331" s="16"/>
      <c r="N331" s="29"/>
      <c r="O331" s="20"/>
      <c r="P331" s="20"/>
      <c r="Q331" s="20"/>
      <c r="R331" s="20"/>
      <c r="S331" s="20"/>
    </row>
    <row r="332" spans="1:19">
      <c r="A332" s="12"/>
      <c r="B332" s="12"/>
      <c r="C332" s="14" t="s">
        <v>237</v>
      </c>
      <c r="D332" s="15">
        <v>0</v>
      </c>
      <c r="E332" s="12">
        <f t="shared" si="40"/>
        <v>0</v>
      </c>
      <c r="F332" s="15">
        <v>653</v>
      </c>
      <c r="G332" s="12">
        <f t="shared" si="41"/>
        <v>26120</v>
      </c>
      <c r="H332" s="12">
        <f t="shared" si="42"/>
        <v>26120</v>
      </c>
      <c r="I332" s="12">
        <v>0</v>
      </c>
      <c r="J332" s="12">
        <f t="shared" si="43"/>
        <v>26120</v>
      </c>
      <c r="K332" s="12">
        <v>0</v>
      </c>
      <c r="L332" s="12">
        <f t="shared" si="38"/>
        <v>0</v>
      </c>
      <c r="M332" s="16"/>
      <c r="N332" s="29"/>
      <c r="O332" s="20"/>
      <c r="P332" s="20"/>
      <c r="Q332" s="20"/>
      <c r="R332" s="20"/>
      <c r="S332" s="20"/>
    </row>
    <row r="333" spans="1:19">
      <c r="A333" s="12"/>
      <c r="B333" s="12"/>
      <c r="C333" s="14" t="s">
        <v>36</v>
      </c>
      <c r="D333" s="15">
        <v>0</v>
      </c>
      <c r="E333" s="12">
        <f t="shared" si="40"/>
        <v>0</v>
      </c>
      <c r="F333" s="15">
        <v>229</v>
      </c>
      <c r="G333" s="12">
        <f t="shared" si="41"/>
        <v>9160</v>
      </c>
      <c r="H333" s="12">
        <f t="shared" si="42"/>
        <v>9160</v>
      </c>
      <c r="I333" s="12">
        <v>0</v>
      </c>
      <c r="J333" s="12">
        <f t="shared" si="43"/>
        <v>9160</v>
      </c>
      <c r="K333" s="12">
        <v>0</v>
      </c>
      <c r="L333" s="12">
        <f t="shared" si="38"/>
        <v>0</v>
      </c>
      <c r="M333" s="16"/>
      <c r="N333" s="29"/>
      <c r="O333" s="20"/>
      <c r="P333" s="20"/>
      <c r="Q333" s="20"/>
      <c r="R333" s="20"/>
      <c r="S333" s="20"/>
    </row>
    <row r="334" spans="1:19">
      <c r="A334" s="12"/>
      <c r="B334" s="12"/>
      <c r="C334" s="14" t="s">
        <v>123</v>
      </c>
      <c r="D334" s="15">
        <v>0</v>
      </c>
      <c r="E334" s="12">
        <f t="shared" si="40"/>
        <v>0</v>
      </c>
      <c r="F334" s="15">
        <v>319166</v>
      </c>
      <c r="G334" s="12">
        <f t="shared" si="41"/>
        <v>12766640</v>
      </c>
      <c r="H334" s="12">
        <f t="shared" si="42"/>
        <v>12766640</v>
      </c>
      <c r="I334" s="12">
        <v>0</v>
      </c>
      <c r="J334" s="12">
        <f t="shared" si="43"/>
        <v>12766640</v>
      </c>
      <c r="K334" s="12">
        <v>0</v>
      </c>
      <c r="L334" s="12">
        <f t="shared" si="38"/>
        <v>0</v>
      </c>
      <c r="M334" s="16"/>
      <c r="N334" s="29"/>
      <c r="O334" s="20"/>
      <c r="P334" s="20"/>
      <c r="Q334" s="20"/>
      <c r="R334" s="20"/>
      <c r="S334" s="20"/>
    </row>
    <row r="335" spans="1:19">
      <c r="A335" s="12"/>
      <c r="B335" s="12"/>
      <c r="C335" s="14" t="s">
        <v>66</v>
      </c>
      <c r="D335" s="15">
        <v>0</v>
      </c>
      <c r="E335" s="12">
        <f t="shared" si="40"/>
        <v>0</v>
      </c>
      <c r="F335" s="15">
        <v>6705</v>
      </c>
      <c r="G335" s="12">
        <f t="shared" si="41"/>
        <v>268200</v>
      </c>
      <c r="H335" s="12">
        <f t="shared" si="42"/>
        <v>268200</v>
      </c>
      <c r="I335" s="12">
        <v>0</v>
      </c>
      <c r="J335" s="12">
        <f t="shared" si="43"/>
        <v>268200</v>
      </c>
      <c r="K335" s="12">
        <v>0</v>
      </c>
      <c r="L335" s="12">
        <f t="shared" si="38"/>
        <v>0</v>
      </c>
      <c r="M335" s="16"/>
      <c r="N335" s="29"/>
      <c r="O335" s="20"/>
      <c r="P335" s="20"/>
      <c r="Q335" s="20"/>
      <c r="R335" s="20"/>
      <c r="S335" s="20"/>
    </row>
    <row r="336" spans="1:19">
      <c r="A336" s="12"/>
      <c r="B336" s="12"/>
      <c r="C336" s="14" t="s">
        <v>238</v>
      </c>
      <c r="D336" s="15">
        <v>0</v>
      </c>
      <c r="E336" s="12">
        <f t="shared" si="40"/>
        <v>0</v>
      </c>
      <c r="F336" s="15">
        <v>1</v>
      </c>
      <c r="G336" s="12">
        <f t="shared" si="41"/>
        <v>40</v>
      </c>
      <c r="H336" s="12">
        <f t="shared" si="42"/>
        <v>40</v>
      </c>
      <c r="I336" s="12">
        <v>0</v>
      </c>
      <c r="J336" s="12">
        <f t="shared" si="43"/>
        <v>40</v>
      </c>
      <c r="K336" s="12">
        <v>0</v>
      </c>
      <c r="L336" s="12">
        <f t="shared" si="38"/>
        <v>0</v>
      </c>
      <c r="M336" s="16"/>
      <c r="N336" s="29"/>
      <c r="O336" s="20"/>
      <c r="P336" s="20"/>
      <c r="Q336" s="20"/>
      <c r="R336" s="20"/>
      <c r="S336" s="20"/>
    </row>
    <row r="337" spans="1:19">
      <c r="A337" s="12"/>
      <c r="B337" s="12"/>
      <c r="C337" s="14" t="s">
        <v>59</v>
      </c>
      <c r="D337" s="15">
        <v>0</v>
      </c>
      <c r="E337" s="12">
        <f t="shared" si="40"/>
        <v>0</v>
      </c>
      <c r="F337" s="15">
        <v>1849072</v>
      </c>
      <c r="G337" s="12">
        <f t="shared" si="41"/>
        <v>73962880</v>
      </c>
      <c r="H337" s="12">
        <f t="shared" si="42"/>
        <v>73962880</v>
      </c>
      <c r="I337" s="12">
        <v>0</v>
      </c>
      <c r="J337" s="12">
        <f t="shared" si="43"/>
        <v>73962880</v>
      </c>
      <c r="K337" s="12">
        <v>0</v>
      </c>
      <c r="L337" s="12">
        <f t="shared" si="38"/>
        <v>0</v>
      </c>
      <c r="M337" s="16"/>
      <c r="N337" s="29"/>
      <c r="O337" s="20"/>
      <c r="P337" s="20"/>
      <c r="Q337" s="20"/>
      <c r="R337" s="20"/>
      <c r="S337" s="20"/>
    </row>
    <row r="338" spans="1:19">
      <c r="A338" s="12"/>
      <c r="B338" s="12"/>
      <c r="C338" s="14" t="s">
        <v>239</v>
      </c>
      <c r="D338" s="15">
        <v>0</v>
      </c>
      <c r="E338" s="12">
        <f t="shared" si="40"/>
        <v>0</v>
      </c>
      <c r="F338" s="15">
        <v>28869</v>
      </c>
      <c r="G338" s="12">
        <f t="shared" si="41"/>
        <v>1154760</v>
      </c>
      <c r="H338" s="12">
        <f t="shared" si="42"/>
        <v>1154760</v>
      </c>
      <c r="I338" s="12">
        <v>0</v>
      </c>
      <c r="J338" s="12">
        <f t="shared" si="43"/>
        <v>1154760</v>
      </c>
      <c r="K338" s="12">
        <v>0</v>
      </c>
      <c r="L338" s="12">
        <f t="shared" si="38"/>
        <v>0</v>
      </c>
      <c r="M338" s="16"/>
      <c r="N338" s="29"/>
      <c r="O338" s="20"/>
      <c r="P338" s="20"/>
      <c r="Q338" s="20"/>
      <c r="R338" s="20"/>
      <c r="S338" s="20"/>
    </row>
    <row r="339" spans="1:19">
      <c r="A339" s="12"/>
      <c r="B339" s="12"/>
      <c r="C339" s="14" t="s">
        <v>134</v>
      </c>
      <c r="D339" s="15">
        <v>0</v>
      </c>
      <c r="E339" s="12">
        <f t="shared" si="40"/>
        <v>0</v>
      </c>
      <c r="F339" s="15">
        <v>52777</v>
      </c>
      <c r="G339" s="12">
        <f t="shared" si="41"/>
        <v>2111080</v>
      </c>
      <c r="H339" s="12">
        <f t="shared" si="42"/>
        <v>2111080</v>
      </c>
      <c r="I339" s="12">
        <v>0</v>
      </c>
      <c r="J339" s="12">
        <f t="shared" si="43"/>
        <v>2111080</v>
      </c>
      <c r="K339" s="12">
        <v>0</v>
      </c>
      <c r="L339" s="12">
        <f t="shared" si="38"/>
        <v>0</v>
      </c>
      <c r="M339" s="16"/>
      <c r="N339" s="29"/>
      <c r="O339" s="20"/>
      <c r="P339" s="20"/>
      <c r="Q339" s="20"/>
      <c r="R339" s="20"/>
      <c r="S339" s="20"/>
    </row>
    <row r="340" spans="1:19">
      <c r="A340" s="12"/>
      <c r="B340" s="12"/>
      <c r="C340" s="14" t="s">
        <v>136</v>
      </c>
      <c r="D340" s="15">
        <v>0</v>
      </c>
      <c r="E340" s="12">
        <f t="shared" si="40"/>
        <v>0</v>
      </c>
      <c r="F340" s="15">
        <v>80778</v>
      </c>
      <c r="G340" s="12">
        <f t="shared" si="41"/>
        <v>3231120</v>
      </c>
      <c r="H340" s="12">
        <f t="shared" si="42"/>
        <v>3231120</v>
      </c>
      <c r="I340" s="12">
        <v>0</v>
      </c>
      <c r="J340" s="12">
        <f t="shared" si="43"/>
        <v>3231120</v>
      </c>
      <c r="K340" s="12">
        <v>0</v>
      </c>
      <c r="L340" s="12">
        <f t="shared" si="38"/>
        <v>0</v>
      </c>
      <c r="M340" s="16"/>
      <c r="N340" s="29"/>
      <c r="O340" s="20"/>
      <c r="P340" s="20"/>
      <c r="Q340" s="20"/>
      <c r="R340" s="20"/>
      <c r="S340" s="20"/>
    </row>
    <row r="341" spans="1:19">
      <c r="A341" s="12"/>
      <c r="B341" s="12"/>
      <c r="C341" s="14" t="s">
        <v>240</v>
      </c>
      <c r="D341" s="15">
        <v>0</v>
      </c>
      <c r="E341" s="12">
        <f t="shared" si="40"/>
        <v>0</v>
      </c>
      <c r="F341" s="15">
        <v>78175</v>
      </c>
      <c r="G341" s="12">
        <f t="shared" si="41"/>
        <v>3127000</v>
      </c>
      <c r="H341" s="12">
        <f t="shared" si="42"/>
        <v>3127000</v>
      </c>
      <c r="I341" s="12">
        <v>0</v>
      </c>
      <c r="J341" s="12">
        <f t="shared" si="43"/>
        <v>3127000</v>
      </c>
      <c r="K341" s="12">
        <v>0</v>
      </c>
      <c r="L341" s="12">
        <f t="shared" si="38"/>
        <v>0</v>
      </c>
      <c r="M341" s="16"/>
      <c r="N341" s="29"/>
      <c r="O341" s="20"/>
      <c r="P341" s="20"/>
      <c r="Q341" s="20"/>
      <c r="R341" s="20"/>
      <c r="S341" s="20"/>
    </row>
    <row r="342" spans="1:19">
      <c r="A342" s="12"/>
      <c r="B342" s="12"/>
      <c r="C342" s="14" t="s">
        <v>89</v>
      </c>
      <c r="D342" s="15">
        <v>0</v>
      </c>
      <c r="E342" s="12">
        <f t="shared" si="40"/>
        <v>0</v>
      </c>
      <c r="F342" s="15">
        <v>215919</v>
      </c>
      <c r="G342" s="12">
        <f t="shared" si="41"/>
        <v>8636760</v>
      </c>
      <c r="H342" s="12">
        <f t="shared" si="42"/>
        <v>8636760</v>
      </c>
      <c r="I342" s="12">
        <v>0</v>
      </c>
      <c r="J342" s="12">
        <f t="shared" si="43"/>
        <v>8636760</v>
      </c>
      <c r="K342" s="12">
        <v>0</v>
      </c>
      <c r="L342" s="12">
        <f t="shared" si="38"/>
        <v>0</v>
      </c>
      <c r="M342" s="16"/>
      <c r="N342" s="29"/>
      <c r="O342" s="20"/>
      <c r="P342" s="20"/>
      <c r="Q342" s="20"/>
      <c r="R342" s="20"/>
      <c r="S342" s="20"/>
    </row>
    <row r="343" spans="1:19">
      <c r="A343" s="12"/>
      <c r="B343" s="12"/>
      <c r="C343" s="14" t="s">
        <v>241</v>
      </c>
      <c r="D343" s="15">
        <v>0</v>
      </c>
      <c r="E343" s="12">
        <f t="shared" si="40"/>
        <v>0</v>
      </c>
      <c r="F343" s="15">
        <v>4</v>
      </c>
      <c r="G343" s="12">
        <f t="shared" si="41"/>
        <v>160</v>
      </c>
      <c r="H343" s="12">
        <f t="shared" si="42"/>
        <v>160</v>
      </c>
      <c r="I343" s="12">
        <v>0</v>
      </c>
      <c r="J343" s="12">
        <f t="shared" si="43"/>
        <v>160</v>
      </c>
      <c r="K343" s="12">
        <v>0</v>
      </c>
      <c r="L343" s="12">
        <f t="shared" si="38"/>
        <v>0</v>
      </c>
      <c r="M343" s="16"/>
      <c r="N343" s="29"/>
      <c r="O343" s="20"/>
      <c r="P343" s="20"/>
      <c r="Q343" s="20"/>
      <c r="R343" s="20"/>
      <c r="S343" s="20"/>
    </row>
    <row r="344" spans="1:19">
      <c r="A344" s="12"/>
      <c r="B344" s="12"/>
      <c r="C344" s="14" t="s">
        <v>26</v>
      </c>
      <c r="D344" s="15">
        <v>0</v>
      </c>
      <c r="E344" s="12">
        <f t="shared" si="40"/>
        <v>0</v>
      </c>
      <c r="F344" s="15">
        <v>5660</v>
      </c>
      <c r="G344" s="12">
        <f t="shared" si="41"/>
        <v>226400</v>
      </c>
      <c r="H344" s="12">
        <f t="shared" si="42"/>
        <v>226400</v>
      </c>
      <c r="I344" s="12">
        <v>0</v>
      </c>
      <c r="J344" s="12">
        <f t="shared" si="43"/>
        <v>226400</v>
      </c>
      <c r="K344" s="12">
        <v>0</v>
      </c>
      <c r="L344" s="12">
        <f t="shared" si="38"/>
        <v>0</v>
      </c>
      <c r="M344" s="16"/>
      <c r="N344" s="29"/>
      <c r="O344" s="20"/>
      <c r="P344" s="20"/>
      <c r="Q344" s="20"/>
      <c r="R344" s="20"/>
      <c r="S344" s="20"/>
    </row>
    <row r="345" spans="1:19">
      <c r="A345" s="12"/>
      <c r="B345" s="12"/>
      <c r="C345" s="14" t="s">
        <v>242</v>
      </c>
      <c r="D345" s="15">
        <v>0</v>
      </c>
      <c r="E345" s="12">
        <f t="shared" si="40"/>
        <v>0</v>
      </c>
      <c r="F345" s="15">
        <v>96515</v>
      </c>
      <c r="G345" s="12">
        <f t="shared" si="41"/>
        <v>3860600</v>
      </c>
      <c r="H345" s="12">
        <f t="shared" si="42"/>
        <v>3860600</v>
      </c>
      <c r="I345" s="12">
        <v>0</v>
      </c>
      <c r="J345" s="12">
        <f t="shared" si="43"/>
        <v>3860600</v>
      </c>
      <c r="K345" s="12">
        <v>0</v>
      </c>
      <c r="L345" s="12">
        <f t="shared" si="38"/>
        <v>0</v>
      </c>
      <c r="M345" s="16"/>
      <c r="N345" s="29"/>
      <c r="O345" s="20"/>
      <c r="P345" s="20"/>
      <c r="Q345" s="20"/>
      <c r="R345" s="20"/>
      <c r="S345" s="20"/>
    </row>
    <row r="346" spans="1:19">
      <c r="A346" s="12"/>
      <c r="B346" s="12"/>
      <c r="C346" s="14" t="s">
        <v>140</v>
      </c>
      <c r="D346" s="15">
        <v>0</v>
      </c>
      <c r="E346" s="12">
        <f t="shared" si="40"/>
        <v>0</v>
      </c>
      <c r="F346" s="15">
        <v>203086</v>
      </c>
      <c r="G346" s="12">
        <f t="shared" si="41"/>
        <v>8123440</v>
      </c>
      <c r="H346" s="12">
        <f t="shared" si="42"/>
        <v>8123440</v>
      </c>
      <c r="I346" s="12">
        <v>0</v>
      </c>
      <c r="J346" s="12">
        <f t="shared" si="43"/>
        <v>8123440</v>
      </c>
      <c r="K346" s="12">
        <v>0</v>
      </c>
      <c r="L346" s="12">
        <f t="shared" si="38"/>
        <v>0</v>
      </c>
      <c r="M346" s="16"/>
      <c r="N346" s="29"/>
      <c r="O346" s="20"/>
      <c r="P346" s="20"/>
      <c r="Q346" s="20"/>
      <c r="R346" s="20"/>
      <c r="S346" s="20"/>
    </row>
    <row r="347" spans="1:19">
      <c r="A347" s="12"/>
      <c r="B347" s="12"/>
      <c r="C347" s="14" t="s">
        <v>243</v>
      </c>
      <c r="D347" s="15">
        <v>0</v>
      </c>
      <c r="E347" s="12">
        <f t="shared" si="40"/>
        <v>0</v>
      </c>
      <c r="F347" s="15">
        <v>2536</v>
      </c>
      <c r="G347" s="12">
        <f t="shared" si="41"/>
        <v>101440</v>
      </c>
      <c r="H347" s="12">
        <f t="shared" si="42"/>
        <v>101440</v>
      </c>
      <c r="I347" s="12">
        <v>0</v>
      </c>
      <c r="J347" s="12">
        <f>H347-I347</f>
        <v>101440</v>
      </c>
      <c r="K347" s="12">
        <v>0</v>
      </c>
      <c r="L347" s="12">
        <f t="shared" si="38"/>
        <v>0</v>
      </c>
      <c r="M347" s="16"/>
      <c r="N347" s="29"/>
      <c r="O347" s="20"/>
      <c r="P347" s="20"/>
      <c r="Q347" s="20"/>
      <c r="R347" s="20"/>
      <c r="S347" s="20"/>
    </row>
    <row r="348" spans="1:19">
      <c r="A348" s="12"/>
      <c r="B348" s="12"/>
      <c r="C348" s="14" t="s">
        <v>29</v>
      </c>
      <c r="D348" s="15">
        <v>0</v>
      </c>
      <c r="E348" s="12">
        <f t="shared" si="40"/>
        <v>0</v>
      </c>
      <c r="F348" s="15">
        <v>152821</v>
      </c>
      <c r="G348" s="12">
        <f t="shared" si="41"/>
        <v>6112840</v>
      </c>
      <c r="H348" s="12">
        <f t="shared" si="42"/>
        <v>6112840</v>
      </c>
      <c r="I348" s="12">
        <v>0</v>
      </c>
      <c r="J348" s="12">
        <f>H348-I348</f>
        <v>6112840</v>
      </c>
      <c r="K348" s="12">
        <v>0</v>
      </c>
      <c r="L348" s="12">
        <f t="shared" si="38"/>
        <v>0</v>
      </c>
      <c r="M348" s="16"/>
      <c r="N348" s="29"/>
      <c r="O348" s="20"/>
      <c r="P348" s="20"/>
      <c r="Q348" s="20"/>
      <c r="R348" s="20"/>
      <c r="S348" s="20"/>
    </row>
    <row r="349" spans="1:19">
      <c r="A349" s="12"/>
      <c r="B349" s="12"/>
      <c r="C349" s="14" t="s">
        <v>148</v>
      </c>
      <c r="D349" s="15">
        <v>0</v>
      </c>
      <c r="E349" s="12">
        <f t="shared" si="40"/>
        <v>0</v>
      </c>
      <c r="F349" s="15">
        <v>252766</v>
      </c>
      <c r="G349" s="12">
        <f t="shared" si="41"/>
        <v>10110640</v>
      </c>
      <c r="H349" s="12">
        <f t="shared" si="42"/>
        <v>10110640</v>
      </c>
      <c r="I349" s="12">
        <v>0</v>
      </c>
      <c r="J349" s="12">
        <f t="shared" ref="J349:J351" si="44">H349-I349</f>
        <v>10110640</v>
      </c>
      <c r="K349" s="12">
        <v>0</v>
      </c>
      <c r="L349" s="12">
        <f t="shared" si="38"/>
        <v>0</v>
      </c>
      <c r="M349" s="16"/>
      <c r="N349" s="29"/>
      <c r="O349" s="20"/>
      <c r="P349" s="20"/>
      <c r="Q349" s="20"/>
      <c r="R349" s="20"/>
      <c r="S349" s="20"/>
    </row>
    <row r="350" spans="1:19">
      <c r="A350" s="12"/>
      <c r="B350" s="12"/>
      <c r="C350" s="14" t="s">
        <v>109</v>
      </c>
      <c r="D350" s="15">
        <v>0</v>
      </c>
      <c r="E350" s="12">
        <f t="shared" si="40"/>
        <v>0</v>
      </c>
      <c r="F350" s="15">
        <v>282606</v>
      </c>
      <c r="G350" s="12">
        <f t="shared" si="41"/>
        <v>11304240</v>
      </c>
      <c r="H350" s="12">
        <f t="shared" si="42"/>
        <v>11304240</v>
      </c>
      <c r="I350" s="12">
        <v>0</v>
      </c>
      <c r="J350" s="12">
        <f t="shared" si="44"/>
        <v>11304240</v>
      </c>
      <c r="K350" s="12">
        <v>0</v>
      </c>
      <c r="L350" s="12">
        <f t="shared" si="38"/>
        <v>0</v>
      </c>
      <c r="M350" s="16"/>
      <c r="N350" s="30"/>
      <c r="O350" s="22"/>
      <c r="P350" s="22"/>
      <c r="Q350" s="22"/>
      <c r="R350" s="22"/>
      <c r="S350" s="22"/>
    </row>
    <row r="351" spans="1:19">
      <c r="A351" s="12">
        <v>36</v>
      </c>
      <c r="B351" s="13" t="s">
        <v>244</v>
      </c>
      <c r="C351" s="14" t="s">
        <v>43</v>
      </c>
      <c r="D351" s="15">
        <v>0</v>
      </c>
      <c r="E351" s="12">
        <f t="shared" si="40"/>
        <v>0</v>
      </c>
      <c r="F351" s="15">
        <v>94</v>
      </c>
      <c r="G351" s="12">
        <f t="shared" si="41"/>
        <v>3760</v>
      </c>
      <c r="H351" s="12">
        <f t="shared" si="42"/>
        <v>3760</v>
      </c>
      <c r="I351" s="12">
        <v>0</v>
      </c>
      <c r="J351" s="12">
        <f t="shared" si="44"/>
        <v>3760</v>
      </c>
      <c r="K351" s="12">
        <v>0</v>
      </c>
      <c r="L351" s="12">
        <f t="shared" si="38"/>
        <v>0</v>
      </c>
      <c r="M351" s="16">
        <f>SUM(H351:H356)-K352</f>
        <v>16560</v>
      </c>
      <c r="N351" s="28">
        <v>0</v>
      </c>
      <c r="O351" s="18">
        <f>M351-N351</f>
        <v>16560</v>
      </c>
      <c r="P351" s="18">
        <v>0</v>
      </c>
      <c r="Q351" s="18">
        <f>N351-P351</f>
        <v>0</v>
      </c>
      <c r="R351" s="18">
        <f>L352+L355</f>
        <v>-593780</v>
      </c>
      <c r="S351" s="18">
        <f>R351-Q351</f>
        <v>-593780</v>
      </c>
    </row>
    <row r="352" spans="1:19">
      <c r="A352" s="12"/>
      <c r="B352" s="12"/>
      <c r="C352" s="14" t="s">
        <v>245</v>
      </c>
      <c r="D352" s="15">
        <v>0</v>
      </c>
      <c r="E352" s="12">
        <f t="shared" si="40"/>
        <v>0</v>
      </c>
      <c r="F352" s="15">
        <v>1</v>
      </c>
      <c r="G352" s="12">
        <f t="shared" si="41"/>
        <v>40</v>
      </c>
      <c r="H352" s="12">
        <f t="shared" si="42"/>
        <v>40</v>
      </c>
      <c r="I352" s="12">
        <v>101020</v>
      </c>
      <c r="J352" s="12">
        <v>0</v>
      </c>
      <c r="K352" s="12">
        <v>40</v>
      </c>
      <c r="L352" s="12">
        <f>K352-I352</f>
        <v>-100980</v>
      </c>
      <c r="M352" s="16"/>
      <c r="N352" s="29"/>
      <c r="O352" s="20"/>
      <c r="P352" s="20"/>
      <c r="Q352" s="20"/>
      <c r="R352" s="20"/>
      <c r="S352" s="20"/>
    </row>
    <row r="353" spans="1:19">
      <c r="A353" s="12"/>
      <c r="B353" s="12"/>
      <c r="C353" s="14" t="s">
        <v>125</v>
      </c>
      <c r="D353" s="15">
        <v>0</v>
      </c>
      <c r="E353" s="12">
        <f t="shared" si="40"/>
        <v>0</v>
      </c>
      <c r="F353" s="15">
        <v>119</v>
      </c>
      <c r="G353" s="12">
        <f t="shared" si="41"/>
        <v>4760</v>
      </c>
      <c r="H353" s="12">
        <f t="shared" si="42"/>
        <v>4760</v>
      </c>
      <c r="I353" s="12">
        <v>0</v>
      </c>
      <c r="J353" s="12">
        <f>H353-I353</f>
        <v>4760</v>
      </c>
      <c r="K353" s="12">
        <v>0</v>
      </c>
      <c r="L353" s="12">
        <v>0</v>
      </c>
      <c r="M353" s="16"/>
      <c r="N353" s="29"/>
      <c r="O353" s="20"/>
      <c r="P353" s="20"/>
      <c r="Q353" s="20"/>
      <c r="R353" s="20"/>
      <c r="S353" s="20"/>
    </row>
    <row r="354" spans="1:19">
      <c r="A354" s="12"/>
      <c r="B354" s="12"/>
      <c r="C354" s="14" t="s">
        <v>29</v>
      </c>
      <c r="D354" s="15">
        <v>0</v>
      </c>
      <c r="E354" s="12">
        <f t="shared" si="40"/>
        <v>0</v>
      </c>
      <c r="F354" s="15">
        <v>107</v>
      </c>
      <c r="G354" s="12">
        <f t="shared" si="41"/>
        <v>4280</v>
      </c>
      <c r="H354" s="12">
        <f t="shared" si="42"/>
        <v>4280</v>
      </c>
      <c r="I354" s="12">
        <v>0</v>
      </c>
      <c r="J354" s="12">
        <f t="shared" ref="J354" si="45">H354-I354</f>
        <v>4280</v>
      </c>
      <c r="K354" s="12">
        <v>0</v>
      </c>
      <c r="L354" s="12">
        <v>0</v>
      </c>
      <c r="M354" s="16"/>
      <c r="N354" s="29"/>
      <c r="O354" s="20"/>
      <c r="P354" s="20"/>
      <c r="Q354" s="20"/>
      <c r="R354" s="20"/>
      <c r="S354" s="20"/>
    </row>
    <row r="355" spans="1:19">
      <c r="A355" s="12"/>
      <c r="B355" s="12"/>
      <c r="C355" s="14" t="s">
        <v>55</v>
      </c>
      <c r="D355" s="15">
        <v>0</v>
      </c>
      <c r="E355" s="12">
        <f t="shared" si="40"/>
        <v>0</v>
      </c>
      <c r="F355" s="15">
        <v>0</v>
      </c>
      <c r="G355" s="12">
        <f t="shared" si="41"/>
        <v>0</v>
      </c>
      <c r="H355" s="12">
        <v>0</v>
      </c>
      <c r="I355" s="12">
        <v>492800</v>
      </c>
      <c r="J355" s="12">
        <v>0</v>
      </c>
      <c r="K355" s="12">
        <v>0</v>
      </c>
      <c r="L355" s="12">
        <f>K355-I355</f>
        <v>-492800</v>
      </c>
      <c r="M355" s="16"/>
      <c r="N355" s="29"/>
      <c r="O355" s="20"/>
      <c r="P355" s="20"/>
      <c r="Q355" s="20"/>
      <c r="R355" s="20"/>
      <c r="S355" s="20"/>
    </row>
    <row r="356" spans="1:19">
      <c r="A356" s="12"/>
      <c r="B356" s="12"/>
      <c r="C356" s="14" t="s">
        <v>150</v>
      </c>
      <c r="D356" s="15">
        <v>0</v>
      </c>
      <c r="E356" s="12">
        <f t="shared" si="40"/>
        <v>0</v>
      </c>
      <c r="F356" s="15">
        <v>94</v>
      </c>
      <c r="G356" s="12">
        <f t="shared" si="41"/>
        <v>3760</v>
      </c>
      <c r="H356" s="12">
        <f t="shared" si="42"/>
        <v>3760</v>
      </c>
      <c r="I356" s="12">
        <v>0</v>
      </c>
      <c r="J356" s="12">
        <f>H356-I356</f>
        <v>3760</v>
      </c>
      <c r="K356" s="12">
        <v>0</v>
      </c>
      <c r="L356" s="12">
        <v>0</v>
      </c>
      <c r="M356" s="16"/>
      <c r="N356" s="30"/>
      <c r="O356" s="22"/>
      <c r="P356" s="22"/>
      <c r="Q356" s="22"/>
      <c r="R356" s="22"/>
      <c r="S356" s="22"/>
    </row>
    <row r="357" spans="1:19">
      <c r="A357" s="12">
        <v>37</v>
      </c>
      <c r="B357" s="13" t="s">
        <v>246</v>
      </c>
      <c r="C357" s="14" t="s">
        <v>44</v>
      </c>
      <c r="D357" s="15">
        <v>0</v>
      </c>
      <c r="E357" s="12">
        <f t="shared" si="40"/>
        <v>0</v>
      </c>
      <c r="F357" s="15">
        <v>114</v>
      </c>
      <c r="G357" s="12">
        <f t="shared" si="41"/>
        <v>4560</v>
      </c>
      <c r="H357" s="12">
        <f t="shared" si="42"/>
        <v>4560</v>
      </c>
      <c r="I357" s="12">
        <v>0</v>
      </c>
      <c r="J357" s="12">
        <f t="shared" ref="J357:J373" si="46">H357-I357</f>
        <v>4560</v>
      </c>
      <c r="K357" s="12">
        <v>0</v>
      </c>
      <c r="L357" s="12">
        <v>0</v>
      </c>
      <c r="M357" s="16">
        <f>SUM(H357:H364)</f>
        <v>50760</v>
      </c>
      <c r="N357" s="18">
        <v>0</v>
      </c>
      <c r="O357" s="18">
        <f>M357</f>
        <v>50760</v>
      </c>
      <c r="P357" s="18">
        <v>0</v>
      </c>
      <c r="Q357" s="18">
        <v>0</v>
      </c>
      <c r="R357" s="18">
        <v>0</v>
      </c>
      <c r="S357" s="18">
        <v>0</v>
      </c>
    </row>
    <row r="358" spans="1:19">
      <c r="A358" s="12"/>
      <c r="B358" s="12"/>
      <c r="C358" s="14" t="s">
        <v>231</v>
      </c>
      <c r="D358" s="15">
        <v>0</v>
      </c>
      <c r="E358" s="12">
        <f t="shared" si="40"/>
        <v>0</v>
      </c>
      <c r="F358" s="15">
        <v>18</v>
      </c>
      <c r="G358" s="12">
        <f t="shared" si="41"/>
        <v>720</v>
      </c>
      <c r="H358" s="12">
        <f t="shared" si="42"/>
        <v>720</v>
      </c>
      <c r="I358" s="12">
        <v>0</v>
      </c>
      <c r="J358" s="12">
        <f t="shared" si="46"/>
        <v>720</v>
      </c>
      <c r="K358" s="12">
        <v>0</v>
      </c>
      <c r="L358" s="12">
        <v>0</v>
      </c>
      <c r="M358" s="16"/>
      <c r="N358" s="20"/>
      <c r="O358" s="20"/>
      <c r="P358" s="20"/>
      <c r="Q358" s="20"/>
      <c r="R358" s="20"/>
      <c r="S358" s="20"/>
    </row>
    <row r="359" spans="1:19">
      <c r="A359" s="12"/>
      <c r="B359" s="12"/>
      <c r="C359" s="14" t="s">
        <v>126</v>
      </c>
      <c r="D359" s="15">
        <v>0</v>
      </c>
      <c r="E359" s="12">
        <f t="shared" si="40"/>
        <v>0</v>
      </c>
      <c r="F359" s="15">
        <v>99</v>
      </c>
      <c r="G359" s="12">
        <f t="shared" si="41"/>
        <v>3960</v>
      </c>
      <c r="H359" s="12">
        <f t="shared" si="42"/>
        <v>3960</v>
      </c>
      <c r="I359" s="12">
        <v>0</v>
      </c>
      <c r="J359" s="12">
        <f t="shared" si="46"/>
        <v>3960</v>
      </c>
      <c r="K359" s="12">
        <v>0</v>
      </c>
      <c r="L359" s="12">
        <v>0</v>
      </c>
      <c r="M359" s="16"/>
      <c r="N359" s="20"/>
      <c r="O359" s="20"/>
      <c r="P359" s="20"/>
      <c r="Q359" s="20"/>
      <c r="R359" s="20"/>
      <c r="S359" s="20"/>
    </row>
    <row r="360" spans="1:19">
      <c r="A360" s="12"/>
      <c r="B360" s="12"/>
      <c r="C360" s="14" t="s">
        <v>247</v>
      </c>
      <c r="D360" s="15">
        <v>0</v>
      </c>
      <c r="E360" s="12">
        <f t="shared" si="40"/>
        <v>0</v>
      </c>
      <c r="F360" s="15">
        <v>77</v>
      </c>
      <c r="G360" s="12">
        <f t="shared" si="41"/>
        <v>3080</v>
      </c>
      <c r="H360" s="12">
        <f t="shared" si="42"/>
        <v>3080</v>
      </c>
      <c r="I360" s="12">
        <v>0</v>
      </c>
      <c r="J360" s="12">
        <f t="shared" si="46"/>
        <v>3080</v>
      </c>
      <c r="K360" s="12">
        <v>0</v>
      </c>
      <c r="L360" s="12">
        <v>0</v>
      </c>
      <c r="M360" s="16"/>
      <c r="N360" s="20"/>
      <c r="O360" s="20"/>
      <c r="P360" s="20"/>
      <c r="Q360" s="20"/>
      <c r="R360" s="20"/>
      <c r="S360" s="20"/>
    </row>
    <row r="361" spans="1:19">
      <c r="A361" s="12"/>
      <c r="B361" s="12"/>
      <c r="C361" s="14" t="s">
        <v>134</v>
      </c>
      <c r="D361" s="15">
        <v>0</v>
      </c>
      <c r="E361" s="12">
        <f t="shared" si="40"/>
        <v>0</v>
      </c>
      <c r="F361" s="15">
        <v>62</v>
      </c>
      <c r="G361" s="12">
        <f t="shared" si="41"/>
        <v>2480</v>
      </c>
      <c r="H361" s="12">
        <f t="shared" si="42"/>
        <v>2480</v>
      </c>
      <c r="I361" s="12">
        <v>0</v>
      </c>
      <c r="J361" s="12">
        <f t="shared" si="46"/>
        <v>2480</v>
      </c>
      <c r="K361" s="12">
        <v>0</v>
      </c>
      <c r="L361" s="12">
        <v>0</v>
      </c>
      <c r="M361" s="16"/>
      <c r="N361" s="20"/>
      <c r="O361" s="20"/>
      <c r="P361" s="20"/>
      <c r="Q361" s="20"/>
      <c r="R361" s="20"/>
      <c r="S361" s="20"/>
    </row>
    <row r="362" spans="1:19">
      <c r="A362" s="12"/>
      <c r="B362" s="12"/>
      <c r="C362" s="14" t="s">
        <v>46</v>
      </c>
      <c r="D362" s="15">
        <v>0</v>
      </c>
      <c r="E362" s="12">
        <f t="shared" si="40"/>
        <v>0</v>
      </c>
      <c r="F362" s="15">
        <v>304</v>
      </c>
      <c r="G362" s="12">
        <f t="shared" si="41"/>
        <v>12160</v>
      </c>
      <c r="H362" s="12">
        <f t="shared" si="42"/>
        <v>12160</v>
      </c>
      <c r="I362" s="12">
        <v>0</v>
      </c>
      <c r="J362" s="12">
        <f t="shared" si="46"/>
        <v>12160</v>
      </c>
      <c r="K362" s="12">
        <v>0</v>
      </c>
      <c r="L362" s="12">
        <v>0</v>
      </c>
      <c r="M362" s="16"/>
      <c r="N362" s="20"/>
      <c r="O362" s="20"/>
      <c r="P362" s="20"/>
      <c r="Q362" s="20"/>
      <c r="R362" s="20"/>
      <c r="S362" s="20"/>
    </row>
    <row r="363" spans="1:19">
      <c r="A363" s="12"/>
      <c r="B363" s="12"/>
      <c r="C363" s="14" t="s">
        <v>57</v>
      </c>
      <c r="D363" s="15">
        <v>0</v>
      </c>
      <c r="E363" s="12">
        <f t="shared" si="40"/>
        <v>0</v>
      </c>
      <c r="F363" s="15">
        <v>98</v>
      </c>
      <c r="G363" s="12">
        <f t="shared" si="41"/>
        <v>3920</v>
      </c>
      <c r="H363" s="12">
        <f t="shared" si="42"/>
        <v>3920</v>
      </c>
      <c r="I363" s="12">
        <v>0</v>
      </c>
      <c r="J363" s="12">
        <f t="shared" si="46"/>
        <v>3920</v>
      </c>
      <c r="K363" s="12">
        <v>0</v>
      </c>
      <c r="L363" s="12">
        <v>0</v>
      </c>
      <c r="M363" s="16"/>
      <c r="N363" s="20"/>
      <c r="O363" s="20"/>
      <c r="P363" s="20"/>
      <c r="Q363" s="20"/>
      <c r="R363" s="20"/>
      <c r="S363" s="20"/>
    </row>
    <row r="364" spans="1:19">
      <c r="A364" s="12"/>
      <c r="B364" s="12"/>
      <c r="C364" s="14" t="s">
        <v>32</v>
      </c>
      <c r="D364" s="15">
        <v>0</v>
      </c>
      <c r="E364" s="12">
        <f t="shared" si="40"/>
        <v>0</v>
      </c>
      <c r="F364" s="15">
        <v>497</v>
      </c>
      <c r="G364" s="12">
        <f t="shared" si="41"/>
        <v>19880</v>
      </c>
      <c r="H364" s="12">
        <f t="shared" si="42"/>
        <v>19880</v>
      </c>
      <c r="I364" s="12">
        <v>0</v>
      </c>
      <c r="J364" s="12">
        <f t="shared" si="46"/>
        <v>19880</v>
      </c>
      <c r="K364" s="12">
        <v>0</v>
      </c>
      <c r="L364" s="12">
        <v>0</v>
      </c>
      <c r="M364" s="16"/>
      <c r="N364" s="22"/>
      <c r="O364" s="22"/>
      <c r="P364" s="22"/>
      <c r="Q364" s="22"/>
      <c r="R364" s="22"/>
      <c r="S364" s="22"/>
    </row>
    <row r="365" spans="1:19">
      <c r="A365" s="12">
        <v>38</v>
      </c>
      <c r="B365" s="13" t="s">
        <v>248</v>
      </c>
      <c r="C365" s="14" t="s">
        <v>70</v>
      </c>
      <c r="D365" s="15">
        <v>0</v>
      </c>
      <c r="E365" s="12">
        <f t="shared" si="40"/>
        <v>0</v>
      </c>
      <c r="F365" s="15">
        <v>48756</v>
      </c>
      <c r="G365" s="12">
        <f t="shared" si="41"/>
        <v>1950240</v>
      </c>
      <c r="H365" s="12">
        <f t="shared" si="42"/>
        <v>1950240</v>
      </c>
      <c r="I365" s="12">
        <v>0</v>
      </c>
      <c r="J365" s="12">
        <f t="shared" si="46"/>
        <v>1950240</v>
      </c>
      <c r="K365" s="12">
        <v>0</v>
      </c>
      <c r="L365" s="12">
        <v>0</v>
      </c>
      <c r="M365" s="16">
        <f>SUM(H365:H371)</f>
        <v>7789840</v>
      </c>
      <c r="N365" s="18">
        <v>0</v>
      </c>
      <c r="O365" s="18">
        <f>M365</f>
        <v>7789840</v>
      </c>
      <c r="P365" s="18">
        <v>0</v>
      </c>
      <c r="Q365" s="18">
        <v>0</v>
      </c>
      <c r="R365" s="18">
        <v>0</v>
      </c>
      <c r="S365" s="18">
        <v>0</v>
      </c>
    </row>
    <row r="366" spans="1:19">
      <c r="A366" s="12"/>
      <c r="B366" s="12"/>
      <c r="C366" s="14" t="s">
        <v>43</v>
      </c>
      <c r="D366" s="15">
        <v>0</v>
      </c>
      <c r="E366" s="12">
        <f t="shared" si="40"/>
        <v>0</v>
      </c>
      <c r="F366" s="15">
        <v>16528</v>
      </c>
      <c r="G366" s="12">
        <f t="shared" si="41"/>
        <v>661120</v>
      </c>
      <c r="H366" s="12">
        <f t="shared" si="42"/>
        <v>661120</v>
      </c>
      <c r="I366" s="12">
        <v>0</v>
      </c>
      <c r="J366" s="12">
        <f t="shared" si="46"/>
        <v>661120</v>
      </c>
      <c r="K366" s="12">
        <v>0</v>
      </c>
      <c r="L366" s="12">
        <v>0</v>
      </c>
      <c r="M366" s="16"/>
      <c r="N366" s="20"/>
      <c r="O366" s="20"/>
      <c r="P366" s="20"/>
      <c r="Q366" s="20"/>
      <c r="R366" s="20"/>
      <c r="S366" s="20"/>
    </row>
    <row r="367" spans="1:19">
      <c r="A367" s="12"/>
      <c r="B367" s="12"/>
      <c r="C367" s="14" t="s">
        <v>247</v>
      </c>
      <c r="D367" s="15">
        <v>0</v>
      </c>
      <c r="E367" s="12">
        <f t="shared" si="40"/>
        <v>0</v>
      </c>
      <c r="F367" s="15">
        <v>21134</v>
      </c>
      <c r="G367" s="12">
        <f t="shared" si="41"/>
        <v>845360</v>
      </c>
      <c r="H367" s="12">
        <f t="shared" si="42"/>
        <v>845360</v>
      </c>
      <c r="I367" s="12">
        <v>0</v>
      </c>
      <c r="J367" s="12">
        <f t="shared" si="46"/>
        <v>845360</v>
      </c>
      <c r="K367" s="12">
        <v>0</v>
      </c>
      <c r="L367" s="12">
        <v>0</v>
      </c>
      <c r="M367" s="16"/>
      <c r="N367" s="20"/>
      <c r="O367" s="20"/>
      <c r="P367" s="20"/>
      <c r="Q367" s="20"/>
      <c r="R367" s="20"/>
      <c r="S367" s="20"/>
    </row>
    <row r="368" spans="1:19">
      <c r="A368" s="12"/>
      <c r="B368" s="12"/>
      <c r="C368" s="14" t="s">
        <v>45</v>
      </c>
      <c r="D368" s="15">
        <v>0</v>
      </c>
      <c r="E368" s="12">
        <f t="shared" si="40"/>
        <v>0</v>
      </c>
      <c r="F368" s="15">
        <v>10024</v>
      </c>
      <c r="G368" s="12">
        <f t="shared" si="41"/>
        <v>400960</v>
      </c>
      <c r="H368" s="12">
        <f t="shared" si="42"/>
        <v>400960</v>
      </c>
      <c r="I368" s="12">
        <v>0</v>
      </c>
      <c r="J368" s="12">
        <f t="shared" si="46"/>
        <v>400960</v>
      </c>
      <c r="K368" s="12">
        <v>0</v>
      </c>
      <c r="L368" s="12">
        <v>0</v>
      </c>
      <c r="M368" s="16"/>
      <c r="N368" s="20"/>
      <c r="O368" s="20"/>
      <c r="P368" s="20"/>
      <c r="Q368" s="20"/>
      <c r="R368" s="20"/>
      <c r="S368" s="20"/>
    </row>
    <row r="369" spans="1:19">
      <c r="A369" s="12"/>
      <c r="B369" s="12"/>
      <c r="C369" s="14" t="s">
        <v>249</v>
      </c>
      <c r="D369" s="15">
        <v>0</v>
      </c>
      <c r="E369" s="12">
        <f t="shared" si="40"/>
        <v>0</v>
      </c>
      <c r="F369" s="15">
        <v>15104</v>
      </c>
      <c r="G369" s="12">
        <f t="shared" si="41"/>
        <v>604160</v>
      </c>
      <c r="H369" s="12">
        <f t="shared" si="42"/>
        <v>604160</v>
      </c>
      <c r="I369" s="12">
        <v>0</v>
      </c>
      <c r="J369" s="12">
        <f t="shared" si="46"/>
        <v>604160</v>
      </c>
      <c r="K369" s="12">
        <v>0</v>
      </c>
      <c r="L369" s="12">
        <v>0</v>
      </c>
      <c r="M369" s="16"/>
      <c r="N369" s="20"/>
      <c r="O369" s="20"/>
      <c r="P369" s="20"/>
      <c r="Q369" s="20"/>
      <c r="R369" s="20"/>
      <c r="S369" s="20"/>
    </row>
    <row r="370" spans="1:19">
      <c r="A370" s="12"/>
      <c r="B370" s="12"/>
      <c r="C370" s="14" t="s">
        <v>46</v>
      </c>
      <c r="D370" s="15">
        <v>0</v>
      </c>
      <c r="E370" s="12">
        <f t="shared" si="40"/>
        <v>0</v>
      </c>
      <c r="F370" s="15">
        <v>74927</v>
      </c>
      <c r="G370" s="12">
        <f t="shared" si="41"/>
        <v>2997080</v>
      </c>
      <c r="H370" s="12">
        <f t="shared" si="42"/>
        <v>2997080</v>
      </c>
      <c r="I370" s="12">
        <v>0</v>
      </c>
      <c r="J370" s="12">
        <f t="shared" si="46"/>
        <v>2997080</v>
      </c>
      <c r="K370" s="12">
        <v>0</v>
      </c>
      <c r="L370" s="12">
        <v>0</v>
      </c>
      <c r="M370" s="16"/>
      <c r="N370" s="20"/>
      <c r="O370" s="20"/>
      <c r="P370" s="20"/>
      <c r="Q370" s="20"/>
      <c r="R370" s="20"/>
      <c r="S370" s="20"/>
    </row>
    <row r="371" spans="1:19">
      <c r="A371" s="12"/>
      <c r="B371" s="12"/>
      <c r="C371" s="14" t="s">
        <v>141</v>
      </c>
      <c r="D371" s="15">
        <v>0</v>
      </c>
      <c r="E371" s="12">
        <f t="shared" si="40"/>
        <v>0</v>
      </c>
      <c r="F371" s="15">
        <v>8273</v>
      </c>
      <c r="G371" s="12">
        <f t="shared" si="41"/>
        <v>330920</v>
      </c>
      <c r="H371" s="12">
        <f t="shared" si="42"/>
        <v>330920</v>
      </c>
      <c r="I371" s="12">
        <v>0</v>
      </c>
      <c r="J371" s="12">
        <f t="shared" si="46"/>
        <v>330920</v>
      </c>
      <c r="K371" s="12">
        <v>0</v>
      </c>
      <c r="L371" s="12">
        <v>0</v>
      </c>
      <c r="M371" s="16"/>
      <c r="N371" s="22"/>
      <c r="O371" s="22"/>
      <c r="P371" s="22"/>
      <c r="Q371" s="22"/>
      <c r="R371" s="22"/>
      <c r="S371" s="22"/>
    </row>
    <row r="372" spans="1:19">
      <c r="A372" s="12">
        <v>39</v>
      </c>
      <c r="B372" s="13" t="s">
        <v>250</v>
      </c>
      <c r="C372" s="14" t="s">
        <v>45</v>
      </c>
      <c r="D372" s="15">
        <v>3</v>
      </c>
      <c r="E372" s="12">
        <f t="shared" si="40"/>
        <v>150</v>
      </c>
      <c r="F372" s="15">
        <v>77044</v>
      </c>
      <c r="G372" s="12">
        <f t="shared" si="41"/>
        <v>3081760</v>
      </c>
      <c r="H372" s="12">
        <f t="shared" si="42"/>
        <v>3081910</v>
      </c>
      <c r="I372" s="12">
        <v>0</v>
      </c>
      <c r="J372" s="12">
        <f t="shared" si="46"/>
        <v>3081910</v>
      </c>
      <c r="K372" s="12">
        <v>0</v>
      </c>
      <c r="L372" s="12">
        <v>0</v>
      </c>
      <c r="M372" s="12">
        <v>3081910</v>
      </c>
      <c r="N372" s="12">
        <v>0</v>
      </c>
      <c r="O372" s="12">
        <f>M372</f>
        <v>3081910</v>
      </c>
      <c r="P372" s="12">
        <v>0</v>
      </c>
      <c r="Q372" s="12">
        <v>0</v>
      </c>
      <c r="R372" s="12">
        <v>0</v>
      </c>
      <c r="S372" s="12">
        <v>0</v>
      </c>
    </row>
    <row r="373" spans="1:19">
      <c r="A373" s="12">
        <v>40</v>
      </c>
      <c r="B373" s="13" t="s">
        <v>251</v>
      </c>
      <c r="C373" s="14" t="s">
        <v>156</v>
      </c>
      <c r="D373" s="15">
        <v>0</v>
      </c>
      <c r="E373" s="12">
        <f t="shared" si="40"/>
        <v>0</v>
      </c>
      <c r="F373" s="15">
        <v>70975</v>
      </c>
      <c r="G373" s="12">
        <f t="shared" si="41"/>
        <v>2839000</v>
      </c>
      <c r="H373" s="12">
        <f t="shared" si="42"/>
        <v>2839000</v>
      </c>
      <c r="I373" s="12">
        <v>0</v>
      </c>
      <c r="J373" s="12">
        <f t="shared" si="46"/>
        <v>2839000</v>
      </c>
      <c r="K373" s="12">
        <v>0</v>
      </c>
      <c r="L373" s="12">
        <v>0</v>
      </c>
      <c r="M373" s="16">
        <f>SUM(H373:H377)</f>
        <v>14565000</v>
      </c>
      <c r="N373" s="18">
        <v>0</v>
      </c>
      <c r="O373" s="18">
        <f>M373</f>
        <v>14565000</v>
      </c>
      <c r="P373" s="18">
        <v>0</v>
      </c>
      <c r="Q373" s="18">
        <v>0</v>
      </c>
      <c r="R373" s="18">
        <v>0</v>
      </c>
      <c r="S373" s="18">
        <v>0</v>
      </c>
    </row>
    <row r="374" spans="1:19">
      <c r="A374" s="12"/>
      <c r="B374" s="12"/>
      <c r="C374" s="14" t="s">
        <v>122</v>
      </c>
      <c r="D374" s="15">
        <v>0</v>
      </c>
      <c r="E374" s="12">
        <f t="shared" si="40"/>
        <v>0</v>
      </c>
      <c r="F374" s="15">
        <v>134029</v>
      </c>
      <c r="G374" s="12">
        <f t="shared" si="41"/>
        <v>5361160</v>
      </c>
      <c r="H374" s="12">
        <f t="shared" si="42"/>
        <v>5361160</v>
      </c>
      <c r="I374" s="12">
        <v>0</v>
      </c>
      <c r="J374" s="12">
        <f>H374-I374</f>
        <v>5361160</v>
      </c>
      <c r="K374" s="12">
        <v>0</v>
      </c>
      <c r="L374" s="12">
        <v>0</v>
      </c>
      <c r="M374" s="16"/>
      <c r="N374" s="20"/>
      <c r="O374" s="20"/>
      <c r="P374" s="20"/>
      <c r="Q374" s="20"/>
      <c r="R374" s="20"/>
      <c r="S374" s="20"/>
    </row>
    <row r="375" spans="1:19">
      <c r="A375" s="12"/>
      <c r="B375" s="12"/>
      <c r="C375" s="14" t="s">
        <v>130</v>
      </c>
      <c r="D375" s="15">
        <v>0</v>
      </c>
      <c r="E375" s="12">
        <f t="shared" si="40"/>
        <v>0</v>
      </c>
      <c r="F375" s="15">
        <v>429</v>
      </c>
      <c r="G375" s="12">
        <f t="shared" si="41"/>
        <v>17160</v>
      </c>
      <c r="H375" s="12">
        <f t="shared" si="42"/>
        <v>17160</v>
      </c>
      <c r="I375" s="12">
        <v>0</v>
      </c>
      <c r="J375" s="12">
        <f>H375-I375</f>
        <v>17160</v>
      </c>
      <c r="K375" s="12">
        <v>0</v>
      </c>
      <c r="L375" s="12">
        <v>0</v>
      </c>
      <c r="M375" s="16"/>
      <c r="N375" s="20"/>
      <c r="O375" s="20"/>
      <c r="P375" s="20"/>
      <c r="Q375" s="20"/>
      <c r="R375" s="20"/>
      <c r="S375" s="20"/>
    </row>
    <row r="376" spans="1:19">
      <c r="A376" s="12"/>
      <c r="B376" s="12"/>
      <c r="C376" s="14" t="s">
        <v>62</v>
      </c>
      <c r="D376" s="15">
        <v>0</v>
      </c>
      <c r="E376" s="12">
        <f t="shared" si="40"/>
        <v>0</v>
      </c>
      <c r="F376" s="15">
        <v>83436</v>
      </c>
      <c r="G376" s="12">
        <f t="shared" si="41"/>
        <v>3337440</v>
      </c>
      <c r="H376" s="12">
        <f t="shared" si="42"/>
        <v>3337440</v>
      </c>
      <c r="I376" s="12">
        <v>0</v>
      </c>
      <c r="J376" s="12">
        <f t="shared" ref="J376:J382" si="47">H376-I376</f>
        <v>3337440</v>
      </c>
      <c r="K376" s="12">
        <v>0</v>
      </c>
      <c r="L376" s="12">
        <v>0</v>
      </c>
      <c r="M376" s="16"/>
      <c r="N376" s="20"/>
      <c r="O376" s="20"/>
      <c r="P376" s="20"/>
      <c r="Q376" s="20"/>
      <c r="R376" s="20"/>
      <c r="S376" s="20"/>
    </row>
    <row r="377" spans="1:19">
      <c r="A377" s="12"/>
      <c r="B377" s="12"/>
      <c r="C377" s="14" t="s">
        <v>95</v>
      </c>
      <c r="D377" s="15">
        <v>0</v>
      </c>
      <c r="E377" s="12">
        <f t="shared" si="40"/>
        <v>0</v>
      </c>
      <c r="F377" s="15">
        <v>75256</v>
      </c>
      <c r="G377" s="12">
        <f t="shared" si="41"/>
        <v>3010240</v>
      </c>
      <c r="H377" s="12">
        <f t="shared" si="42"/>
        <v>3010240</v>
      </c>
      <c r="I377" s="12">
        <v>0</v>
      </c>
      <c r="J377" s="12">
        <f t="shared" si="47"/>
        <v>3010240</v>
      </c>
      <c r="K377" s="12">
        <v>0</v>
      </c>
      <c r="L377" s="12">
        <v>0</v>
      </c>
      <c r="M377" s="16"/>
      <c r="N377" s="22"/>
      <c r="O377" s="22"/>
      <c r="P377" s="22"/>
      <c r="Q377" s="22"/>
      <c r="R377" s="22"/>
      <c r="S377" s="22"/>
    </row>
    <row r="378" spans="1:19">
      <c r="A378" s="12">
        <v>41</v>
      </c>
      <c r="B378" s="13" t="s">
        <v>252</v>
      </c>
      <c r="C378" s="14" t="s">
        <v>103</v>
      </c>
      <c r="D378" s="15">
        <v>3</v>
      </c>
      <c r="E378" s="12">
        <f t="shared" si="40"/>
        <v>150</v>
      </c>
      <c r="F378" s="15">
        <v>0</v>
      </c>
      <c r="G378" s="12">
        <f t="shared" si="41"/>
        <v>0</v>
      </c>
      <c r="H378" s="12">
        <f t="shared" si="42"/>
        <v>150</v>
      </c>
      <c r="I378" s="12">
        <v>0</v>
      </c>
      <c r="J378" s="12">
        <f t="shared" si="47"/>
        <v>150</v>
      </c>
      <c r="K378" s="12">
        <v>0</v>
      </c>
      <c r="L378" s="12">
        <v>0</v>
      </c>
      <c r="M378" s="12">
        <f>F378+H378</f>
        <v>150</v>
      </c>
      <c r="N378" s="12">
        <v>0</v>
      </c>
      <c r="O378" s="12">
        <f>M378</f>
        <v>150</v>
      </c>
      <c r="P378" s="12">
        <v>0</v>
      </c>
      <c r="Q378" s="12">
        <v>0</v>
      </c>
      <c r="R378" s="12">
        <v>0</v>
      </c>
      <c r="S378" s="12">
        <v>0</v>
      </c>
    </row>
    <row r="379" spans="1:19">
      <c r="A379" s="12">
        <v>42</v>
      </c>
      <c r="B379" s="13" t="s">
        <v>253</v>
      </c>
      <c r="C379" s="14" t="s">
        <v>74</v>
      </c>
      <c r="D379" s="15">
        <v>0</v>
      </c>
      <c r="E379" s="12">
        <f t="shared" si="40"/>
        <v>0</v>
      </c>
      <c r="F379" s="15">
        <v>31303</v>
      </c>
      <c r="G379" s="12">
        <f t="shared" si="41"/>
        <v>1252120</v>
      </c>
      <c r="H379" s="12">
        <f t="shared" si="42"/>
        <v>1252120</v>
      </c>
      <c r="I379" s="12">
        <v>0</v>
      </c>
      <c r="J379" s="12">
        <f t="shared" si="47"/>
        <v>1252120</v>
      </c>
      <c r="K379" s="12">
        <v>0</v>
      </c>
      <c r="L379" s="12">
        <v>0</v>
      </c>
      <c r="M379" s="16">
        <f>SUM(H379:H385)</f>
        <v>16207640</v>
      </c>
      <c r="N379" s="18">
        <v>0</v>
      </c>
      <c r="O379" s="18">
        <f>M379</f>
        <v>16207640</v>
      </c>
      <c r="P379" s="18">
        <v>0</v>
      </c>
      <c r="Q379" s="18">
        <v>0</v>
      </c>
      <c r="R379" s="18">
        <v>0</v>
      </c>
      <c r="S379" s="18">
        <v>0</v>
      </c>
    </row>
    <row r="380" spans="1:19">
      <c r="A380" s="12"/>
      <c r="B380" s="12"/>
      <c r="C380" s="14" t="s">
        <v>254</v>
      </c>
      <c r="D380" s="15">
        <v>0</v>
      </c>
      <c r="E380" s="12">
        <f t="shared" si="40"/>
        <v>0</v>
      </c>
      <c r="F380" s="15">
        <v>37662</v>
      </c>
      <c r="G380" s="12">
        <f t="shared" si="41"/>
        <v>1506480</v>
      </c>
      <c r="H380" s="12">
        <f t="shared" si="42"/>
        <v>1506480</v>
      </c>
      <c r="I380" s="12">
        <v>0</v>
      </c>
      <c r="J380" s="12">
        <f t="shared" si="47"/>
        <v>1506480</v>
      </c>
      <c r="K380" s="12">
        <v>0</v>
      </c>
      <c r="L380" s="12">
        <v>0</v>
      </c>
      <c r="M380" s="16"/>
      <c r="N380" s="20"/>
      <c r="O380" s="20"/>
      <c r="P380" s="20"/>
      <c r="Q380" s="20"/>
      <c r="R380" s="20"/>
      <c r="S380" s="20"/>
    </row>
    <row r="381" spans="1:19">
      <c r="A381" s="12"/>
      <c r="B381" s="12"/>
      <c r="C381" s="14" t="s">
        <v>22</v>
      </c>
      <c r="D381" s="15">
        <v>0</v>
      </c>
      <c r="E381" s="12">
        <f t="shared" si="40"/>
        <v>0</v>
      </c>
      <c r="F381" s="15">
        <v>36684</v>
      </c>
      <c r="G381" s="12">
        <f t="shared" si="41"/>
        <v>1467360</v>
      </c>
      <c r="H381" s="12">
        <f t="shared" si="42"/>
        <v>1467360</v>
      </c>
      <c r="I381" s="12">
        <v>0</v>
      </c>
      <c r="J381" s="12">
        <f t="shared" si="47"/>
        <v>1467360</v>
      </c>
      <c r="K381" s="12">
        <v>0</v>
      </c>
      <c r="L381" s="12">
        <v>0</v>
      </c>
      <c r="M381" s="16"/>
      <c r="N381" s="20"/>
      <c r="O381" s="20"/>
      <c r="P381" s="20"/>
      <c r="Q381" s="20"/>
      <c r="R381" s="20"/>
      <c r="S381" s="20"/>
    </row>
    <row r="382" spans="1:19">
      <c r="A382" s="12"/>
      <c r="B382" s="12"/>
      <c r="C382" s="14" t="s">
        <v>55</v>
      </c>
      <c r="D382" s="15">
        <v>0</v>
      </c>
      <c r="E382" s="12">
        <f t="shared" si="40"/>
        <v>0</v>
      </c>
      <c r="F382" s="15">
        <v>211683</v>
      </c>
      <c r="G382" s="12">
        <f t="shared" si="41"/>
        <v>8467320</v>
      </c>
      <c r="H382" s="12">
        <f t="shared" si="42"/>
        <v>8467320</v>
      </c>
      <c r="I382" s="12">
        <v>0</v>
      </c>
      <c r="J382" s="12">
        <f t="shared" si="47"/>
        <v>8467320</v>
      </c>
      <c r="K382" s="12">
        <v>0</v>
      </c>
      <c r="L382" s="12">
        <v>0</v>
      </c>
      <c r="M382" s="16"/>
      <c r="N382" s="20"/>
      <c r="O382" s="20"/>
      <c r="P382" s="20"/>
      <c r="Q382" s="20"/>
      <c r="R382" s="20"/>
      <c r="S382" s="20"/>
    </row>
    <row r="383" spans="1:19">
      <c r="A383" s="12"/>
      <c r="B383" s="12"/>
      <c r="C383" s="14" t="s">
        <v>255</v>
      </c>
      <c r="D383" s="15">
        <v>0</v>
      </c>
      <c r="E383" s="12">
        <f t="shared" si="40"/>
        <v>0</v>
      </c>
      <c r="F383" s="15">
        <v>37165</v>
      </c>
      <c r="G383" s="12">
        <f t="shared" si="41"/>
        <v>1486600</v>
      </c>
      <c r="H383" s="12">
        <f t="shared" si="42"/>
        <v>1486600</v>
      </c>
      <c r="I383" s="12">
        <v>0</v>
      </c>
      <c r="J383" s="12">
        <f>H383-I383</f>
        <v>1486600</v>
      </c>
      <c r="K383" s="12">
        <v>0</v>
      </c>
      <c r="L383" s="12">
        <v>0</v>
      </c>
      <c r="M383" s="16"/>
      <c r="N383" s="20"/>
      <c r="O383" s="20"/>
      <c r="P383" s="20"/>
      <c r="Q383" s="20"/>
      <c r="R383" s="20"/>
      <c r="S383" s="20"/>
    </row>
    <row r="384" spans="1:19">
      <c r="A384" s="12"/>
      <c r="B384" s="12"/>
      <c r="C384" s="14" t="s">
        <v>131</v>
      </c>
      <c r="D384" s="15">
        <v>0</v>
      </c>
      <c r="E384" s="12">
        <f t="shared" si="40"/>
        <v>0</v>
      </c>
      <c r="F384" s="15">
        <v>20845</v>
      </c>
      <c r="G384" s="12">
        <f t="shared" si="41"/>
        <v>833800</v>
      </c>
      <c r="H384" s="12">
        <f t="shared" si="42"/>
        <v>833800</v>
      </c>
      <c r="I384" s="12">
        <v>0</v>
      </c>
      <c r="J384" s="12">
        <f>H384-I384</f>
        <v>833800</v>
      </c>
      <c r="K384" s="12">
        <v>0</v>
      </c>
      <c r="L384" s="12">
        <v>0</v>
      </c>
      <c r="M384" s="16"/>
      <c r="N384" s="20"/>
      <c r="O384" s="20"/>
      <c r="P384" s="20"/>
      <c r="Q384" s="20"/>
      <c r="R384" s="20"/>
      <c r="S384" s="20"/>
    </row>
    <row r="385" spans="1:19">
      <c r="A385" s="12"/>
      <c r="B385" s="12"/>
      <c r="C385" s="14" t="s">
        <v>256</v>
      </c>
      <c r="D385" s="15">
        <v>0</v>
      </c>
      <c r="E385" s="12">
        <f t="shared" si="40"/>
        <v>0</v>
      </c>
      <c r="F385" s="15">
        <v>29849</v>
      </c>
      <c r="G385" s="12">
        <f t="shared" si="41"/>
        <v>1193960</v>
      </c>
      <c r="H385" s="12">
        <f t="shared" si="42"/>
        <v>1193960</v>
      </c>
      <c r="I385" s="12">
        <v>0</v>
      </c>
      <c r="J385" s="12">
        <f t="shared" ref="J385:J396" si="48">H385-I385</f>
        <v>1193960</v>
      </c>
      <c r="K385" s="12">
        <v>0</v>
      </c>
      <c r="L385" s="12">
        <v>0</v>
      </c>
      <c r="M385" s="16"/>
      <c r="N385" s="22"/>
      <c r="O385" s="22"/>
      <c r="P385" s="22"/>
      <c r="Q385" s="22"/>
      <c r="R385" s="22"/>
      <c r="S385" s="22"/>
    </row>
    <row r="386" spans="1:19">
      <c r="A386" s="12">
        <v>43</v>
      </c>
      <c r="B386" s="13" t="s">
        <v>257</v>
      </c>
      <c r="C386" s="14" t="s">
        <v>132</v>
      </c>
      <c r="D386" s="15">
        <v>0</v>
      </c>
      <c r="E386" s="12">
        <f t="shared" si="40"/>
        <v>0</v>
      </c>
      <c r="F386" s="15">
        <v>20</v>
      </c>
      <c r="G386" s="12">
        <f t="shared" si="41"/>
        <v>800</v>
      </c>
      <c r="H386" s="12">
        <f t="shared" si="42"/>
        <v>800</v>
      </c>
      <c r="I386" s="12">
        <v>0</v>
      </c>
      <c r="J386" s="12">
        <f t="shared" si="48"/>
        <v>800</v>
      </c>
      <c r="K386" s="12">
        <v>0</v>
      </c>
      <c r="L386" s="12">
        <v>0</v>
      </c>
      <c r="M386" s="12">
        <v>800</v>
      </c>
      <c r="N386" s="12">
        <v>35023325</v>
      </c>
      <c r="O386" s="12">
        <v>0</v>
      </c>
      <c r="P386" s="12">
        <v>800</v>
      </c>
      <c r="Q386" s="12">
        <f>N386-P386</f>
        <v>35022525</v>
      </c>
      <c r="R386" s="12">
        <v>0</v>
      </c>
      <c r="S386" s="12">
        <f>O386-Q386</f>
        <v>-35022525</v>
      </c>
    </row>
    <row r="387" spans="1:19">
      <c r="A387" s="12">
        <v>44</v>
      </c>
      <c r="B387" s="13" t="s">
        <v>258</v>
      </c>
      <c r="C387" s="14" t="s">
        <v>259</v>
      </c>
      <c r="D387" s="15">
        <v>2</v>
      </c>
      <c r="E387" s="12">
        <f t="shared" si="40"/>
        <v>100</v>
      </c>
      <c r="F387" s="15">
        <v>0</v>
      </c>
      <c r="G387" s="12">
        <f t="shared" si="41"/>
        <v>0</v>
      </c>
      <c r="H387" s="12">
        <f t="shared" si="42"/>
        <v>100</v>
      </c>
      <c r="I387" s="12">
        <v>0</v>
      </c>
      <c r="J387" s="12">
        <f t="shared" si="48"/>
        <v>100</v>
      </c>
      <c r="K387" s="12">
        <v>0</v>
      </c>
      <c r="L387" s="12">
        <v>0</v>
      </c>
      <c r="M387" s="16">
        <f>SUM(H387:H391)</f>
        <v>470090</v>
      </c>
      <c r="N387" s="18">
        <v>0</v>
      </c>
      <c r="O387" s="18">
        <f>M387</f>
        <v>470090</v>
      </c>
      <c r="P387" s="18">
        <v>0</v>
      </c>
      <c r="Q387" s="18">
        <v>0</v>
      </c>
      <c r="R387" s="18">
        <v>0</v>
      </c>
      <c r="S387" s="18">
        <v>0</v>
      </c>
    </row>
    <row r="388" spans="1:19">
      <c r="A388" s="12"/>
      <c r="B388" s="12"/>
      <c r="C388" s="14" t="s">
        <v>165</v>
      </c>
      <c r="D388" s="15">
        <v>1</v>
      </c>
      <c r="E388" s="12">
        <f t="shared" si="40"/>
        <v>50</v>
      </c>
      <c r="F388" s="15">
        <v>0</v>
      </c>
      <c r="G388" s="12">
        <f t="shared" si="41"/>
        <v>0</v>
      </c>
      <c r="H388" s="12">
        <f t="shared" si="42"/>
        <v>50</v>
      </c>
      <c r="I388" s="12">
        <v>0</v>
      </c>
      <c r="J388" s="12">
        <f t="shared" si="48"/>
        <v>50</v>
      </c>
      <c r="K388" s="12">
        <v>0</v>
      </c>
      <c r="L388" s="12">
        <v>0</v>
      </c>
      <c r="M388" s="16"/>
      <c r="N388" s="20"/>
      <c r="O388" s="20"/>
      <c r="P388" s="20"/>
      <c r="Q388" s="20"/>
      <c r="R388" s="20"/>
      <c r="S388" s="20"/>
    </row>
    <row r="389" spans="1:19">
      <c r="A389" s="12"/>
      <c r="B389" s="12"/>
      <c r="C389" s="14" t="s">
        <v>49</v>
      </c>
      <c r="D389" s="15">
        <v>0</v>
      </c>
      <c r="E389" s="12">
        <f t="shared" si="40"/>
        <v>0</v>
      </c>
      <c r="F389" s="15">
        <v>2068</v>
      </c>
      <c r="G389" s="12">
        <f t="shared" si="41"/>
        <v>82720</v>
      </c>
      <c r="H389" s="12">
        <f t="shared" si="42"/>
        <v>82720</v>
      </c>
      <c r="I389" s="12">
        <v>0</v>
      </c>
      <c r="J389" s="12">
        <f t="shared" si="48"/>
        <v>82720</v>
      </c>
      <c r="K389" s="12">
        <v>0</v>
      </c>
      <c r="L389" s="12">
        <v>0</v>
      </c>
      <c r="M389" s="16"/>
      <c r="N389" s="20"/>
      <c r="O389" s="20"/>
      <c r="P389" s="20"/>
      <c r="Q389" s="20"/>
      <c r="R389" s="20"/>
      <c r="S389" s="20"/>
    </row>
    <row r="390" spans="1:19">
      <c r="A390" s="12"/>
      <c r="B390" s="12"/>
      <c r="C390" s="14" t="s">
        <v>62</v>
      </c>
      <c r="D390" s="15">
        <v>0</v>
      </c>
      <c r="E390" s="12">
        <f t="shared" si="40"/>
        <v>0</v>
      </c>
      <c r="F390" s="15">
        <v>9623</v>
      </c>
      <c r="G390" s="12">
        <f t="shared" si="41"/>
        <v>384920</v>
      </c>
      <c r="H390" s="12">
        <f t="shared" si="42"/>
        <v>384920</v>
      </c>
      <c r="I390" s="12">
        <v>0</v>
      </c>
      <c r="J390" s="12">
        <f t="shared" si="48"/>
        <v>384920</v>
      </c>
      <c r="K390" s="12">
        <v>0</v>
      </c>
      <c r="L390" s="12">
        <v>0</v>
      </c>
      <c r="M390" s="16"/>
      <c r="N390" s="20"/>
      <c r="O390" s="20"/>
      <c r="P390" s="20"/>
      <c r="Q390" s="20"/>
      <c r="R390" s="20"/>
      <c r="S390" s="20"/>
    </row>
    <row r="391" spans="1:19">
      <c r="A391" s="12"/>
      <c r="B391" s="12"/>
      <c r="C391" s="14" t="s">
        <v>109</v>
      </c>
      <c r="D391" s="15">
        <v>46</v>
      </c>
      <c r="E391" s="12">
        <f t="shared" si="40"/>
        <v>2300</v>
      </c>
      <c r="F391" s="15">
        <v>0</v>
      </c>
      <c r="G391" s="12">
        <f t="shared" si="41"/>
        <v>0</v>
      </c>
      <c r="H391" s="12">
        <f t="shared" si="42"/>
        <v>2300</v>
      </c>
      <c r="I391" s="12">
        <v>0</v>
      </c>
      <c r="J391" s="12">
        <f t="shared" si="48"/>
        <v>2300</v>
      </c>
      <c r="K391" s="12">
        <v>0</v>
      </c>
      <c r="L391" s="12">
        <v>0</v>
      </c>
      <c r="M391" s="16"/>
      <c r="N391" s="22"/>
      <c r="O391" s="22"/>
      <c r="P391" s="22"/>
      <c r="Q391" s="22"/>
      <c r="R391" s="22"/>
      <c r="S391" s="22"/>
    </row>
    <row r="392" spans="1:19">
      <c r="A392" s="12">
        <v>45</v>
      </c>
      <c r="B392" s="13" t="s">
        <v>260</v>
      </c>
      <c r="C392" s="14" t="s">
        <v>57</v>
      </c>
      <c r="D392" s="15">
        <v>0</v>
      </c>
      <c r="E392" s="12">
        <f t="shared" si="40"/>
        <v>0</v>
      </c>
      <c r="F392" s="15">
        <v>2</v>
      </c>
      <c r="G392" s="12">
        <f t="shared" si="41"/>
        <v>80</v>
      </c>
      <c r="H392" s="12">
        <f t="shared" si="42"/>
        <v>80</v>
      </c>
      <c r="I392" s="12">
        <v>0</v>
      </c>
      <c r="J392" s="12">
        <f t="shared" si="48"/>
        <v>80</v>
      </c>
      <c r="K392" s="12">
        <v>0</v>
      </c>
      <c r="L392" s="12">
        <v>0</v>
      </c>
      <c r="M392" s="12">
        <v>80</v>
      </c>
      <c r="N392" s="12">
        <v>0</v>
      </c>
      <c r="O392" s="12">
        <v>80</v>
      </c>
      <c r="P392" s="12">
        <v>0</v>
      </c>
      <c r="Q392" s="12">
        <v>0</v>
      </c>
      <c r="R392" s="12">
        <v>0</v>
      </c>
      <c r="S392" s="12">
        <v>0</v>
      </c>
    </row>
    <row r="393" spans="1:19">
      <c r="A393" s="12">
        <v>46</v>
      </c>
      <c r="B393" s="13" t="s">
        <v>261</v>
      </c>
      <c r="C393" s="14" t="s">
        <v>55</v>
      </c>
      <c r="D393" s="15">
        <v>0</v>
      </c>
      <c r="E393" s="12">
        <f t="shared" ref="E393:E396" si="49">D393*50</f>
        <v>0</v>
      </c>
      <c r="F393" s="15">
        <v>667971</v>
      </c>
      <c r="G393" s="12">
        <f t="shared" ref="G393:G403" si="50">F393*40</f>
        <v>26718840</v>
      </c>
      <c r="H393" s="12">
        <f t="shared" ref="H393:H403" si="51">E393+G393</f>
        <v>26718840</v>
      </c>
      <c r="I393" s="12">
        <v>0</v>
      </c>
      <c r="J393" s="12">
        <f t="shared" si="48"/>
        <v>26718840</v>
      </c>
      <c r="K393" s="12">
        <v>0</v>
      </c>
      <c r="L393" s="12">
        <v>0</v>
      </c>
      <c r="M393" s="16">
        <f>SUM(H393:H395)</f>
        <v>52131120</v>
      </c>
      <c r="N393" s="18">
        <v>0</v>
      </c>
      <c r="O393" s="18">
        <f>M393</f>
        <v>52131120</v>
      </c>
      <c r="P393" s="18">
        <v>0</v>
      </c>
      <c r="Q393" s="18">
        <v>0</v>
      </c>
      <c r="R393" s="18">
        <v>0</v>
      </c>
      <c r="S393" s="18">
        <v>0</v>
      </c>
    </row>
    <row r="394" spans="1:19">
      <c r="A394" s="12"/>
      <c r="B394" s="12"/>
      <c r="C394" s="14" t="s">
        <v>62</v>
      </c>
      <c r="D394" s="15">
        <v>0</v>
      </c>
      <c r="E394" s="12">
        <f t="shared" si="49"/>
        <v>0</v>
      </c>
      <c r="F394" s="15">
        <v>52731</v>
      </c>
      <c r="G394" s="12">
        <f t="shared" si="50"/>
        <v>2109240</v>
      </c>
      <c r="H394" s="12">
        <f t="shared" si="51"/>
        <v>2109240</v>
      </c>
      <c r="I394" s="12">
        <v>0</v>
      </c>
      <c r="J394" s="12">
        <f t="shared" si="48"/>
        <v>2109240</v>
      </c>
      <c r="K394" s="12">
        <v>0</v>
      </c>
      <c r="L394" s="12">
        <v>0</v>
      </c>
      <c r="M394" s="16"/>
      <c r="N394" s="20"/>
      <c r="O394" s="20"/>
      <c r="P394" s="20"/>
      <c r="Q394" s="20"/>
      <c r="R394" s="20"/>
      <c r="S394" s="20"/>
    </row>
    <row r="395" spans="1:19">
      <c r="A395" s="12"/>
      <c r="B395" s="12"/>
      <c r="C395" s="14" t="s">
        <v>30</v>
      </c>
      <c r="D395" s="15">
        <v>0</v>
      </c>
      <c r="E395" s="12">
        <f t="shared" si="49"/>
        <v>0</v>
      </c>
      <c r="F395" s="15">
        <v>582576</v>
      </c>
      <c r="G395" s="12">
        <f t="shared" si="50"/>
        <v>23303040</v>
      </c>
      <c r="H395" s="12">
        <f t="shared" si="51"/>
        <v>23303040</v>
      </c>
      <c r="I395" s="12">
        <v>0</v>
      </c>
      <c r="J395" s="12">
        <f t="shared" si="48"/>
        <v>23303040</v>
      </c>
      <c r="K395" s="12">
        <v>0</v>
      </c>
      <c r="L395" s="12">
        <v>0</v>
      </c>
      <c r="M395" s="16"/>
      <c r="N395" s="22"/>
      <c r="O395" s="22"/>
      <c r="P395" s="22"/>
      <c r="Q395" s="22"/>
      <c r="R395" s="22"/>
      <c r="S395" s="22"/>
    </row>
    <row r="396" spans="1:19">
      <c r="A396" s="12">
        <v>47</v>
      </c>
      <c r="B396" s="13" t="s">
        <v>262</v>
      </c>
      <c r="C396" s="14" t="s">
        <v>194</v>
      </c>
      <c r="D396" s="15">
        <v>4</v>
      </c>
      <c r="E396" s="12">
        <f t="shared" si="49"/>
        <v>200</v>
      </c>
      <c r="F396" s="15">
        <v>10</v>
      </c>
      <c r="G396" s="12">
        <f t="shared" si="50"/>
        <v>400</v>
      </c>
      <c r="H396" s="12">
        <f t="shared" si="51"/>
        <v>600</v>
      </c>
      <c r="I396" s="12">
        <v>0</v>
      </c>
      <c r="J396" s="12">
        <f t="shared" si="48"/>
        <v>600</v>
      </c>
      <c r="K396" s="12">
        <v>0</v>
      </c>
      <c r="L396" s="12">
        <v>0</v>
      </c>
      <c r="M396" s="12">
        <v>600</v>
      </c>
      <c r="N396" s="12">
        <v>300</v>
      </c>
      <c r="O396" s="12">
        <f>M396-N396</f>
        <v>300</v>
      </c>
      <c r="P396" s="12">
        <v>300</v>
      </c>
      <c r="Q396" s="12">
        <v>0</v>
      </c>
      <c r="R396" s="12">
        <v>0</v>
      </c>
      <c r="S396" s="12">
        <v>0</v>
      </c>
    </row>
    <row r="397" spans="1:19">
      <c r="A397" s="12">
        <v>48</v>
      </c>
      <c r="B397" s="13" t="s">
        <v>263</v>
      </c>
      <c r="C397" s="14" t="s">
        <v>263</v>
      </c>
      <c r="D397" s="15">
        <v>0</v>
      </c>
      <c r="E397" s="12">
        <v>0</v>
      </c>
      <c r="F397" s="15">
        <v>0</v>
      </c>
      <c r="G397" s="12">
        <f t="shared" si="50"/>
        <v>0</v>
      </c>
      <c r="H397" s="12">
        <v>0</v>
      </c>
      <c r="I397" s="12">
        <v>411640</v>
      </c>
      <c r="J397" s="12">
        <v>0</v>
      </c>
      <c r="K397" s="12">
        <v>0</v>
      </c>
      <c r="L397" s="12">
        <f>K397-I397</f>
        <v>-411640</v>
      </c>
      <c r="M397" s="12">
        <v>0</v>
      </c>
      <c r="N397" s="12">
        <v>32975</v>
      </c>
      <c r="O397" s="12">
        <v>0</v>
      </c>
      <c r="P397" s="12">
        <v>0</v>
      </c>
      <c r="Q397" s="12">
        <f>N397</f>
        <v>32975</v>
      </c>
      <c r="R397" s="12">
        <f>L397</f>
        <v>-411640</v>
      </c>
      <c r="S397" s="12">
        <f>R397-Q397</f>
        <v>-444615</v>
      </c>
    </row>
    <row r="398" spans="1:19" ht="22.5">
      <c r="A398" s="7">
        <v>45</v>
      </c>
      <c r="B398" s="8" t="s">
        <v>264</v>
      </c>
      <c r="C398" s="31"/>
      <c r="D398" s="32">
        <v>0</v>
      </c>
      <c r="E398" s="32">
        <v>0</v>
      </c>
      <c r="F398" s="32">
        <v>0</v>
      </c>
      <c r="G398" s="7">
        <v>0</v>
      </c>
      <c r="H398" s="7">
        <v>0</v>
      </c>
      <c r="I398" s="7">
        <v>0</v>
      </c>
      <c r="J398" s="7">
        <f t="shared" ref="J398:J402" si="52">SUM(H398-I398)</f>
        <v>0</v>
      </c>
      <c r="K398" s="7">
        <v>0</v>
      </c>
      <c r="L398" s="7">
        <v>0</v>
      </c>
      <c r="M398" s="7">
        <f t="shared" ref="M398:M402" si="53">SUM(J398:J398)</f>
        <v>0</v>
      </c>
      <c r="N398" s="7">
        <v>28870</v>
      </c>
      <c r="O398" s="7">
        <v>0</v>
      </c>
      <c r="P398" s="7">
        <v>0</v>
      </c>
      <c r="Q398" s="7">
        <f>N398</f>
        <v>28870</v>
      </c>
      <c r="R398" s="7">
        <f t="shared" ref="R398:R401" si="54">L398:L398</f>
        <v>0</v>
      </c>
      <c r="S398" s="7">
        <f>O398-Q398</f>
        <v>-28870</v>
      </c>
    </row>
    <row r="399" spans="1:19" ht="22.5">
      <c r="A399" s="7">
        <v>46</v>
      </c>
      <c r="B399" s="8" t="s">
        <v>265</v>
      </c>
      <c r="C399" s="31"/>
      <c r="D399" s="32">
        <v>0</v>
      </c>
      <c r="E399" s="32">
        <f t="shared" ref="E399:E402" si="55">SUM(D399*50)</f>
        <v>0</v>
      </c>
      <c r="F399" s="32">
        <v>0</v>
      </c>
      <c r="G399" s="7">
        <f t="shared" ref="G399:G402" si="56">SUM(F399*40)</f>
        <v>0</v>
      </c>
      <c r="H399" s="7">
        <f t="shared" ref="H399:H402" si="57">SUM(E399+G399)</f>
        <v>0</v>
      </c>
      <c r="I399" s="7">
        <v>0</v>
      </c>
      <c r="J399" s="7">
        <f t="shared" si="52"/>
        <v>0</v>
      </c>
      <c r="K399" s="7">
        <v>0</v>
      </c>
      <c r="L399" s="7">
        <v>0</v>
      </c>
      <c r="M399" s="7">
        <f t="shared" si="53"/>
        <v>0</v>
      </c>
      <c r="N399" s="7">
        <v>200</v>
      </c>
      <c r="O399" s="7">
        <v>0</v>
      </c>
      <c r="P399" s="7"/>
      <c r="Q399" s="7">
        <v>200</v>
      </c>
      <c r="R399" s="7">
        <f t="shared" si="54"/>
        <v>0</v>
      </c>
      <c r="S399" s="7">
        <f>O399-Q399</f>
        <v>-200</v>
      </c>
    </row>
    <row r="400" spans="1:19" ht="22.5">
      <c r="A400" s="7">
        <v>48</v>
      </c>
      <c r="B400" s="8" t="s">
        <v>266</v>
      </c>
      <c r="C400" s="31"/>
      <c r="D400" s="32">
        <v>0</v>
      </c>
      <c r="E400" s="32">
        <f t="shared" si="55"/>
        <v>0</v>
      </c>
      <c r="F400" s="32">
        <v>0</v>
      </c>
      <c r="G400" s="7">
        <f t="shared" si="56"/>
        <v>0</v>
      </c>
      <c r="H400" s="7">
        <f t="shared" si="57"/>
        <v>0</v>
      </c>
      <c r="I400" s="7">
        <v>0</v>
      </c>
      <c r="J400" s="7">
        <f t="shared" si="52"/>
        <v>0</v>
      </c>
      <c r="K400" s="7">
        <v>0</v>
      </c>
      <c r="L400" s="7">
        <v>0</v>
      </c>
      <c r="M400" s="7">
        <f t="shared" si="53"/>
        <v>0</v>
      </c>
      <c r="N400" s="7">
        <v>1660</v>
      </c>
      <c r="O400" s="7">
        <v>0</v>
      </c>
      <c r="P400" s="7">
        <v>0</v>
      </c>
      <c r="Q400" s="7">
        <f>N400</f>
        <v>1660</v>
      </c>
      <c r="R400" s="7">
        <f t="shared" si="54"/>
        <v>0</v>
      </c>
      <c r="S400" s="7">
        <f>O400-N400</f>
        <v>-1660</v>
      </c>
    </row>
    <row r="401" spans="1:19">
      <c r="A401" s="7">
        <v>49</v>
      </c>
      <c r="B401" s="8" t="s">
        <v>267</v>
      </c>
      <c r="C401" s="31"/>
      <c r="D401" s="32">
        <v>0</v>
      </c>
      <c r="E401" s="32">
        <f t="shared" si="55"/>
        <v>0</v>
      </c>
      <c r="F401" s="32">
        <v>0</v>
      </c>
      <c r="G401" s="7">
        <f t="shared" si="56"/>
        <v>0</v>
      </c>
      <c r="H401" s="7">
        <f t="shared" si="57"/>
        <v>0</v>
      </c>
      <c r="I401" s="7">
        <v>0</v>
      </c>
      <c r="J401" s="7">
        <f t="shared" si="52"/>
        <v>0</v>
      </c>
      <c r="K401" s="7">
        <v>0</v>
      </c>
      <c r="L401" s="7">
        <v>0</v>
      </c>
      <c r="M401" s="7">
        <f t="shared" si="53"/>
        <v>0</v>
      </c>
      <c r="N401" s="7">
        <v>840</v>
      </c>
      <c r="O401" s="7">
        <v>0</v>
      </c>
      <c r="P401" s="7">
        <v>0</v>
      </c>
      <c r="Q401" s="7">
        <f>N401</f>
        <v>840</v>
      </c>
      <c r="R401" s="7">
        <f t="shared" si="54"/>
        <v>0</v>
      </c>
      <c r="S401" s="7">
        <f>O401-Q401</f>
        <v>-840</v>
      </c>
    </row>
    <row r="402" spans="1:19">
      <c r="B402" s="33" t="s">
        <v>268</v>
      </c>
      <c r="D402" s="34">
        <v>0</v>
      </c>
      <c r="E402" s="34">
        <f t="shared" si="55"/>
        <v>0</v>
      </c>
      <c r="F402" s="34">
        <v>0</v>
      </c>
      <c r="G402" s="35">
        <f t="shared" si="56"/>
        <v>0</v>
      </c>
      <c r="H402" s="35">
        <f t="shared" si="57"/>
        <v>0</v>
      </c>
      <c r="I402" s="35">
        <v>0</v>
      </c>
      <c r="J402" s="35">
        <f t="shared" si="52"/>
        <v>0</v>
      </c>
      <c r="K402" s="35">
        <v>0</v>
      </c>
      <c r="L402" s="7">
        <v>0</v>
      </c>
      <c r="M402" s="35">
        <f t="shared" si="53"/>
        <v>0</v>
      </c>
      <c r="N402" s="35">
        <v>1602</v>
      </c>
      <c r="O402" s="35">
        <v>0</v>
      </c>
      <c r="P402" s="11">
        <v>0</v>
      </c>
      <c r="Q402" s="11">
        <f>N402</f>
        <v>1602</v>
      </c>
      <c r="R402" s="11">
        <v>0</v>
      </c>
      <c r="S402" s="11">
        <v>-1602</v>
      </c>
    </row>
    <row r="403" spans="1:19">
      <c r="A403" s="12"/>
      <c r="B403" s="12"/>
      <c r="C403" s="12"/>
      <c r="D403" s="12">
        <f>SUM(D2:D402)</f>
        <v>227</v>
      </c>
      <c r="E403" s="12">
        <f>SUM(E2:E396)</f>
        <v>11350</v>
      </c>
      <c r="F403" s="15">
        <f>SUM(F2:F396)</f>
        <v>23119397</v>
      </c>
      <c r="G403" s="12">
        <f t="shared" si="50"/>
        <v>924775880</v>
      </c>
      <c r="H403" s="12">
        <f t="shared" si="51"/>
        <v>924787230</v>
      </c>
      <c r="I403" s="12">
        <f>SUM(I2:I402)</f>
        <v>38738120</v>
      </c>
      <c r="J403" s="12">
        <f>SUM(J2:J397)</f>
        <v>924263740</v>
      </c>
      <c r="K403" s="12">
        <f t="shared" ref="K403:S403" si="58">SUM(K2:K402)</f>
        <v>523490</v>
      </c>
      <c r="L403" s="12">
        <f t="shared" si="58"/>
        <v>-38214630</v>
      </c>
      <c r="M403" s="12">
        <f t="shared" si="58"/>
        <v>924263740</v>
      </c>
      <c r="N403" s="12">
        <f t="shared" si="58"/>
        <v>47050391</v>
      </c>
      <c r="O403" s="12">
        <f t="shared" si="58"/>
        <v>923756060</v>
      </c>
      <c r="P403" s="12">
        <f t="shared" si="58"/>
        <v>507680</v>
      </c>
      <c r="Q403" s="23">
        <f t="shared" si="58"/>
        <v>46547071</v>
      </c>
      <c r="R403" s="23">
        <f t="shared" si="58"/>
        <v>-38214630</v>
      </c>
      <c r="S403" s="23">
        <f t="shared" si="58"/>
        <v>-84761701</v>
      </c>
    </row>
  </sheetData>
  <mergeCells count="231">
    <mergeCell ref="S393:S395"/>
    <mergeCell ref="M393:M395"/>
    <mergeCell ref="N393:N395"/>
    <mergeCell ref="O393:O395"/>
    <mergeCell ref="P393:P395"/>
    <mergeCell ref="Q393:Q395"/>
    <mergeCell ref="R393:R395"/>
    <mergeCell ref="S379:S385"/>
    <mergeCell ref="M387:M391"/>
    <mergeCell ref="N387:N391"/>
    <mergeCell ref="O387:O391"/>
    <mergeCell ref="P387:P391"/>
    <mergeCell ref="Q387:Q391"/>
    <mergeCell ref="R387:R391"/>
    <mergeCell ref="S387:S391"/>
    <mergeCell ref="M379:M385"/>
    <mergeCell ref="N379:N385"/>
    <mergeCell ref="O379:O385"/>
    <mergeCell ref="P379:P385"/>
    <mergeCell ref="Q379:Q385"/>
    <mergeCell ref="R379:R385"/>
    <mergeCell ref="S365:S371"/>
    <mergeCell ref="M373:M377"/>
    <mergeCell ref="N373:N377"/>
    <mergeCell ref="O373:O377"/>
    <mergeCell ref="P373:P377"/>
    <mergeCell ref="Q373:Q377"/>
    <mergeCell ref="R373:R377"/>
    <mergeCell ref="S373:S377"/>
    <mergeCell ref="M365:M371"/>
    <mergeCell ref="N365:N371"/>
    <mergeCell ref="O365:O371"/>
    <mergeCell ref="P365:P371"/>
    <mergeCell ref="Q365:Q371"/>
    <mergeCell ref="R365:R371"/>
    <mergeCell ref="S351:S356"/>
    <mergeCell ref="M357:M364"/>
    <mergeCell ref="N357:N364"/>
    <mergeCell ref="O357:O364"/>
    <mergeCell ref="P357:P364"/>
    <mergeCell ref="Q357:Q364"/>
    <mergeCell ref="R357:R364"/>
    <mergeCell ref="S357:S364"/>
    <mergeCell ref="M351:M356"/>
    <mergeCell ref="N351:N356"/>
    <mergeCell ref="O351:O356"/>
    <mergeCell ref="P351:P356"/>
    <mergeCell ref="Q351:Q356"/>
    <mergeCell ref="R351:R356"/>
    <mergeCell ref="S319:S325"/>
    <mergeCell ref="M327:M350"/>
    <mergeCell ref="N327:N350"/>
    <mergeCell ref="O327:O350"/>
    <mergeCell ref="P327:P350"/>
    <mergeCell ref="Q327:Q350"/>
    <mergeCell ref="R327:R350"/>
    <mergeCell ref="S327:S350"/>
    <mergeCell ref="M319:M325"/>
    <mergeCell ref="N319:N325"/>
    <mergeCell ref="O319:O325"/>
    <mergeCell ref="P319:P325"/>
    <mergeCell ref="Q319:Q325"/>
    <mergeCell ref="R319:R325"/>
    <mergeCell ref="S302:S307"/>
    <mergeCell ref="M308:M318"/>
    <mergeCell ref="N308:N318"/>
    <mergeCell ref="O308:O318"/>
    <mergeCell ref="P308:P318"/>
    <mergeCell ref="Q308:Q318"/>
    <mergeCell ref="R308:R318"/>
    <mergeCell ref="S308:S318"/>
    <mergeCell ref="M302:M307"/>
    <mergeCell ref="N302:N307"/>
    <mergeCell ref="O302:O307"/>
    <mergeCell ref="P302:P307"/>
    <mergeCell ref="Q302:Q307"/>
    <mergeCell ref="R302:R307"/>
    <mergeCell ref="S271:S295"/>
    <mergeCell ref="M297:M301"/>
    <mergeCell ref="N297:N301"/>
    <mergeCell ref="O297:O301"/>
    <mergeCell ref="P297:P301"/>
    <mergeCell ref="Q297:Q301"/>
    <mergeCell ref="R297:R301"/>
    <mergeCell ref="S297:S301"/>
    <mergeCell ref="M271:M295"/>
    <mergeCell ref="N271:N295"/>
    <mergeCell ref="O271:O295"/>
    <mergeCell ref="P271:P295"/>
    <mergeCell ref="Q271:Q295"/>
    <mergeCell ref="R271:R295"/>
    <mergeCell ref="S258:S267"/>
    <mergeCell ref="M268:M269"/>
    <mergeCell ref="N268:N269"/>
    <mergeCell ref="O268:O269"/>
    <mergeCell ref="P268:P269"/>
    <mergeCell ref="Q268:Q269"/>
    <mergeCell ref="R268:R269"/>
    <mergeCell ref="S268:S269"/>
    <mergeCell ref="M258:M267"/>
    <mergeCell ref="N258:N267"/>
    <mergeCell ref="O258:O267"/>
    <mergeCell ref="P258:P267"/>
    <mergeCell ref="Q258:Q267"/>
    <mergeCell ref="R258:R267"/>
    <mergeCell ref="S249:S255"/>
    <mergeCell ref="M256:M257"/>
    <mergeCell ref="N256:N257"/>
    <mergeCell ref="O256:O257"/>
    <mergeCell ref="P256:P257"/>
    <mergeCell ref="Q256:Q257"/>
    <mergeCell ref="R256:R257"/>
    <mergeCell ref="S256:S257"/>
    <mergeCell ref="M249:M255"/>
    <mergeCell ref="N249:N255"/>
    <mergeCell ref="O249:O255"/>
    <mergeCell ref="P249:P255"/>
    <mergeCell ref="Q249:Q255"/>
    <mergeCell ref="R249:R255"/>
    <mergeCell ref="S211:S237"/>
    <mergeCell ref="M238:M247"/>
    <mergeCell ref="N238:N247"/>
    <mergeCell ref="O238:O247"/>
    <mergeCell ref="P238:P247"/>
    <mergeCell ref="Q238:Q247"/>
    <mergeCell ref="R238:R247"/>
    <mergeCell ref="S238:S247"/>
    <mergeCell ref="M211:M237"/>
    <mergeCell ref="N211:N237"/>
    <mergeCell ref="O211:O237"/>
    <mergeCell ref="P211:P237"/>
    <mergeCell ref="Q211:Q237"/>
    <mergeCell ref="R211:R237"/>
    <mergeCell ref="S171:S204"/>
    <mergeCell ref="M205:M210"/>
    <mergeCell ref="N205:N210"/>
    <mergeCell ref="O205:O210"/>
    <mergeCell ref="P205:P210"/>
    <mergeCell ref="Q205:Q210"/>
    <mergeCell ref="R205:R210"/>
    <mergeCell ref="S205:S210"/>
    <mergeCell ref="M171:M204"/>
    <mergeCell ref="N171:N204"/>
    <mergeCell ref="O171:O204"/>
    <mergeCell ref="P171:P204"/>
    <mergeCell ref="Q171:Q204"/>
    <mergeCell ref="R171:R204"/>
    <mergeCell ref="S103:S166"/>
    <mergeCell ref="M167:M170"/>
    <mergeCell ref="N167:N170"/>
    <mergeCell ref="O167:O170"/>
    <mergeCell ref="P167:P170"/>
    <mergeCell ref="Q167:Q170"/>
    <mergeCell ref="R167:R170"/>
    <mergeCell ref="S167:S170"/>
    <mergeCell ref="M103:M166"/>
    <mergeCell ref="N103:N166"/>
    <mergeCell ref="O103:O166"/>
    <mergeCell ref="P103:P166"/>
    <mergeCell ref="Q103:Q166"/>
    <mergeCell ref="R103:R166"/>
    <mergeCell ref="S97:S98"/>
    <mergeCell ref="M100:M101"/>
    <mergeCell ref="N100:N101"/>
    <mergeCell ref="O100:O101"/>
    <mergeCell ref="P100:P101"/>
    <mergeCell ref="Q100:Q101"/>
    <mergeCell ref="R100:R101"/>
    <mergeCell ref="S100:S101"/>
    <mergeCell ref="M97:M98"/>
    <mergeCell ref="N97:N98"/>
    <mergeCell ref="O97:O98"/>
    <mergeCell ref="P97:P98"/>
    <mergeCell ref="Q97:Q98"/>
    <mergeCell ref="R97:R98"/>
    <mergeCell ref="S51:S91"/>
    <mergeCell ref="M94:M96"/>
    <mergeCell ref="N94:N96"/>
    <mergeCell ref="O94:O96"/>
    <mergeCell ref="P94:P96"/>
    <mergeCell ref="Q94:Q96"/>
    <mergeCell ref="R94:R96"/>
    <mergeCell ref="S94:S96"/>
    <mergeCell ref="M51:M91"/>
    <mergeCell ref="N51:N91"/>
    <mergeCell ref="O51:O91"/>
    <mergeCell ref="P51:P91"/>
    <mergeCell ref="Q51:Q91"/>
    <mergeCell ref="R51:R91"/>
    <mergeCell ref="S39:S44"/>
    <mergeCell ref="M45:M50"/>
    <mergeCell ref="N45:N50"/>
    <mergeCell ref="O45:O50"/>
    <mergeCell ref="P45:P50"/>
    <mergeCell ref="Q45:Q50"/>
    <mergeCell ref="R45:R50"/>
    <mergeCell ref="S45:S50"/>
    <mergeCell ref="M39:M44"/>
    <mergeCell ref="N39:N44"/>
    <mergeCell ref="O39:O44"/>
    <mergeCell ref="P39:P44"/>
    <mergeCell ref="Q39:Q44"/>
    <mergeCell ref="R39:R44"/>
    <mergeCell ref="S18:S35"/>
    <mergeCell ref="M36:M38"/>
    <mergeCell ref="N36:N38"/>
    <mergeCell ref="O36:O38"/>
    <mergeCell ref="P36:P38"/>
    <mergeCell ref="Q36:Q38"/>
    <mergeCell ref="R36:R38"/>
    <mergeCell ref="S36:S38"/>
    <mergeCell ref="M18:M35"/>
    <mergeCell ref="N18:N35"/>
    <mergeCell ref="O18:O35"/>
    <mergeCell ref="P18:P35"/>
    <mergeCell ref="Q18:Q35"/>
    <mergeCell ref="R18:R35"/>
    <mergeCell ref="S2:S14"/>
    <mergeCell ref="M16:M17"/>
    <mergeCell ref="N16:N17"/>
    <mergeCell ref="O16:O17"/>
    <mergeCell ref="P16:P17"/>
    <mergeCell ref="Q16:Q17"/>
    <mergeCell ref="R16:R17"/>
    <mergeCell ref="S16:S17"/>
    <mergeCell ref="M2:M14"/>
    <mergeCell ref="N2:N14"/>
    <mergeCell ref="O2:O14"/>
    <mergeCell ref="P2:P14"/>
    <mergeCell ref="Q2:Q14"/>
    <mergeCell ref="R2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R30" sqref="R30"/>
    </sheetView>
  </sheetViews>
  <sheetFormatPr defaultRowHeight="12"/>
  <cols>
    <col min="1" max="16384" width="9.140625" style="3"/>
  </cols>
  <sheetData>
    <row r="1" spans="1:17" ht="204">
      <c r="A1" s="36" t="s">
        <v>269</v>
      </c>
      <c r="B1" s="37" t="s">
        <v>270</v>
      </c>
      <c r="C1" s="38" t="s">
        <v>271</v>
      </c>
      <c r="D1" s="38" t="s">
        <v>272</v>
      </c>
      <c r="E1" s="38" t="s">
        <v>273</v>
      </c>
      <c r="F1" s="38" t="s">
        <v>274</v>
      </c>
      <c r="G1" s="38" t="s">
        <v>275</v>
      </c>
      <c r="H1" s="38" t="s">
        <v>276</v>
      </c>
      <c r="I1" s="1" t="s">
        <v>8</v>
      </c>
      <c r="J1" s="1" t="s">
        <v>277</v>
      </c>
      <c r="K1" s="2" t="s">
        <v>10</v>
      </c>
      <c r="L1" s="2" t="s">
        <v>11</v>
      </c>
      <c r="M1" s="1" t="s">
        <v>13</v>
      </c>
      <c r="N1" s="2" t="s">
        <v>14</v>
      </c>
      <c r="O1" s="2" t="s">
        <v>15</v>
      </c>
      <c r="P1" s="2" t="s">
        <v>16</v>
      </c>
      <c r="Q1" s="1" t="s">
        <v>18</v>
      </c>
    </row>
    <row r="2" spans="1:17">
      <c r="A2" s="39">
        <v>1</v>
      </c>
      <c r="B2" s="40" t="s">
        <v>278</v>
      </c>
      <c r="C2" s="5" t="s">
        <v>199</v>
      </c>
      <c r="D2" s="6">
        <v>0</v>
      </c>
      <c r="E2" s="6">
        <f>D2*0</f>
        <v>0</v>
      </c>
      <c r="F2" s="6">
        <v>4365</v>
      </c>
      <c r="G2" s="6">
        <f>F2*40</f>
        <v>174600</v>
      </c>
      <c r="H2" s="4">
        <f t="shared" ref="H2:H48" si="0">E2+G2</f>
        <v>174600</v>
      </c>
      <c r="I2" s="39">
        <v>0</v>
      </c>
      <c r="J2" s="39">
        <v>174600</v>
      </c>
      <c r="K2" s="39">
        <v>0</v>
      </c>
      <c r="L2" s="39">
        <v>0</v>
      </c>
      <c r="M2" s="39">
        <v>0</v>
      </c>
      <c r="N2" s="39">
        <v>174600</v>
      </c>
      <c r="O2" s="39">
        <v>0</v>
      </c>
      <c r="P2" s="39">
        <v>0</v>
      </c>
      <c r="Q2" s="39">
        <f>P2+L2</f>
        <v>0</v>
      </c>
    </row>
    <row r="3" spans="1:17">
      <c r="A3" s="4">
        <v>2</v>
      </c>
      <c r="B3" s="41" t="s">
        <v>279</v>
      </c>
      <c r="C3" s="5" t="s">
        <v>164</v>
      </c>
      <c r="D3" s="6">
        <v>1</v>
      </c>
      <c r="E3" s="6">
        <f>D3*50</f>
        <v>50</v>
      </c>
      <c r="F3" s="6">
        <v>87343</v>
      </c>
      <c r="G3" s="6">
        <f t="shared" ref="G3:G19" si="1">F3*40</f>
        <v>3493720</v>
      </c>
      <c r="H3" s="4">
        <f t="shared" si="0"/>
        <v>3493770</v>
      </c>
      <c r="I3" s="39">
        <v>0</v>
      </c>
      <c r="J3" s="4">
        <v>3493770</v>
      </c>
      <c r="K3" s="39">
        <v>0</v>
      </c>
      <c r="L3" s="39">
        <v>0</v>
      </c>
      <c r="M3" s="39">
        <v>0</v>
      </c>
      <c r="N3" s="42">
        <v>3493770</v>
      </c>
      <c r="O3" s="39">
        <v>0</v>
      </c>
      <c r="P3" s="39">
        <v>0</v>
      </c>
      <c r="Q3" s="39">
        <f t="shared" ref="Q3:Q55" si="2">P3+L3</f>
        <v>0</v>
      </c>
    </row>
    <row r="4" spans="1:17">
      <c r="A4" s="4">
        <v>3</v>
      </c>
      <c r="B4" s="41" t="s">
        <v>280</v>
      </c>
      <c r="C4" s="5" t="s">
        <v>162</v>
      </c>
      <c r="D4" s="6">
        <v>0</v>
      </c>
      <c r="E4" s="6">
        <f>D4*0</f>
        <v>0</v>
      </c>
      <c r="F4" s="6">
        <v>102583</v>
      </c>
      <c r="G4" s="6">
        <f t="shared" si="1"/>
        <v>4103320</v>
      </c>
      <c r="H4" s="4">
        <f t="shared" si="0"/>
        <v>4103320</v>
      </c>
      <c r="I4" s="39">
        <v>0</v>
      </c>
      <c r="J4" s="4">
        <v>4103320</v>
      </c>
      <c r="K4" s="39">
        <v>0</v>
      </c>
      <c r="L4" s="39">
        <v>0</v>
      </c>
      <c r="M4" s="39">
        <v>0</v>
      </c>
      <c r="N4" s="42">
        <v>4103320</v>
      </c>
      <c r="O4" s="39">
        <v>0</v>
      </c>
      <c r="P4" s="39">
        <v>0</v>
      </c>
      <c r="Q4" s="39">
        <f t="shared" si="2"/>
        <v>0</v>
      </c>
    </row>
    <row r="5" spans="1:17">
      <c r="A5" s="4">
        <v>4</v>
      </c>
      <c r="B5" s="43">
        <v>106</v>
      </c>
      <c r="C5" s="5" t="s">
        <v>234</v>
      </c>
      <c r="D5" s="6">
        <v>0</v>
      </c>
      <c r="E5" s="6">
        <f t="shared" ref="E5:E8" si="3">D5*0</f>
        <v>0</v>
      </c>
      <c r="F5" s="6">
        <v>3</v>
      </c>
      <c r="G5" s="6">
        <f t="shared" si="1"/>
        <v>120</v>
      </c>
      <c r="H5" s="4">
        <f t="shared" si="0"/>
        <v>120</v>
      </c>
      <c r="I5" s="39">
        <v>0</v>
      </c>
      <c r="J5" s="4">
        <v>120</v>
      </c>
      <c r="K5" s="39">
        <v>0</v>
      </c>
      <c r="L5" s="39">
        <v>0</v>
      </c>
      <c r="M5" s="39">
        <v>0</v>
      </c>
      <c r="N5" s="42">
        <v>120</v>
      </c>
      <c r="O5" s="39">
        <v>0</v>
      </c>
      <c r="P5" s="39">
        <v>0</v>
      </c>
      <c r="Q5" s="39">
        <f t="shared" si="2"/>
        <v>0</v>
      </c>
    </row>
    <row r="6" spans="1:17">
      <c r="A6" s="4">
        <v>5</v>
      </c>
      <c r="B6" s="43">
        <v>107</v>
      </c>
      <c r="C6" s="5" t="s">
        <v>154</v>
      </c>
      <c r="D6" s="6">
        <v>0</v>
      </c>
      <c r="E6" s="6">
        <f t="shared" si="3"/>
        <v>0</v>
      </c>
      <c r="F6" s="6">
        <v>330138</v>
      </c>
      <c r="G6" s="6">
        <f t="shared" si="1"/>
        <v>13205520</v>
      </c>
      <c r="H6" s="4">
        <f t="shared" si="0"/>
        <v>13205520</v>
      </c>
      <c r="I6" s="39">
        <v>0</v>
      </c>
      <c r="J6" s="4">
        <v>13205520</v>
      </c>
      <c r="K6" s="39">
        <v>0</v>
      </c>
      <c r="L6" s="39">
        <v>0</v>
      </c>
      <c r="M6" s="39">
        <v>0</v>
      </c>
      <c r="N6" s="42">
        <v>13205520</v>
      </c>
      <c r="O6" s="39">
        <v>0</v>
      </c>
      <c r="P6" s="39">
        <v>0</v>
      </c>
      <c r="Q6" s="39">
        <f t="shared" si="2"/>
        <v>0</v>
      </c>
    </row>
    <row r="7" spans="1:17">
      <c r="A7" s="4">
        <v>6</v>
      </c>
      <c r="B7" s="43">
        <v>108</v>
      </c>
      <c r="C7" s="5" t="s">
        <v>253</v>
      </c>
      <c r="D7" s="6">
        <v>0</v>
      </c>
      <c r="E7" s="6">
        <f t="shared" si="3"/>
        <v>0</v>
      </c>
      <c r="F7" s="6">
        <v>405191</v>
      </c>
      <c r="G7" s="6">
        <f t="shared" si="1"/>
        <v>16207640</v>
      </c>
      <c r="H7" s="4">
        <f t="shared" si="0"/>
        <v>16207640</v>
      </c>
      <c r="I7" s="39">
        <v>0</v>
      </c>
      <c r="J7" s="4">
        <v>16207640</v>
      </c>
      <c r="K7" s="39">
        <v>0</v>
      </c>
      <c r="L7" s="39">
        <v>0</v>
      </c>
      <c r="M7" s="39">
        <v>0</v>
      </c>
      <c r="N7" s="42">
        <v>16207640</v>
      </c>
      <c r="O7" s="39">
        <v>0</v>
      </c>
      <c r="P7" s="39">
        <v>0</v>
      </c>
      <c r="Q7" s="39">
        <f t="shared" si="2"/>
        <v>0</v>
      </c>
    </row>
    <row r="8" spans="1:17">
      <c r="A8" s="4">
        <v>7</v>
      </c>
      <c r="B8" s="43">
        <v>110</v>
      </c>
      <c r="C8" s="5" t="s">
        <v>222</v>
      </c>
      <c r="D8" s="6">
        <v>0</v>
      </c>
      <c r="E8" s="6">
        <f t="shared" si="3"/>
        <v>0</v>
      </c>
      <c r="F8" s="6">
        <v>1553</v>
      </c>
      <c r="G8" s="6">
        <f t="shared" si="1"/>
        <v>62120</v>
      </c>
      <c r="H8" s="4">
        <f t="shared" si="0"/>
        <v>62120</v>
      </c>
      <c r="I8" s="4">
        <v>62320</v>
      </c>
      <c r="J8" s="4">
        <v>0</v>
      </c>
      <c r="K8" s="4">
        <v>62120</v>
      </c>
      <c r="L8" s="4">
        <v>200</v>
      </c>
      <c r="M8" s="4">
        <v>22565</v>
      </c>
      <c r="N8" s="42">
        <v>0</v>
      </c>
      <c r="O8" s="39">
        <v>0</v>
      </c>
      <c r="P8" s="4">
        <v>22565</v>
      </c>
      <c r="Q8" s="39">
        <f t="shared" si="2"/>
        <v>22765</v>
      </c>
    </row>
    <row r="9" spans="1:17">
      <c r="A9" s="4">
        <v>8</v>
      </c>
      <c r="B9" s="43">
        <v>111</v>
      </c>
      <c r="C9" s="5" t="s">
        <v>252</v>
      </c>
      <c r="D9" s="6">
        <v>3</v>
      </c>
      <c r="E9" s="6">
        <f>D9*50</f>
        <v>150</v>
      </c>
      <c r="F9" s="6">
        <v>0</v>
      </c>
      <c r="G9" s="6">
        <f t="shared" si="1"/>
        <v>0</v>
      </c>
      <c r="H9" s="4">
        <f t="shared" si="0"/>
        <v>150</v>
      </c>
      <c r="I9" s="39">
        <v>0</v>
      </c>
      <c r="J9" s="4">
        <v>150</v>
      </c>
      <c r="K9" s="39">
        <v>0</v>
      </c>
      <c r="L9" s="39">
        <v>0</v>
      </c>
      <c r="M9" s="39">
        <v>0</v>
      </c>
      <c r="N9" s="42">
        <v>150</v>
      </c>
      <c r="O9" s="39">
        <v>0</v>
      </c>
      <c r="P9" s="39">
        <v>0</v>
      </c>
      <c r="Q9" s="39">
        <f t="shared" si="2"/>
        <v>0</v>
      </c>
    </row>
    <row r="10" spans="1:17">
      <c r="A10" s="4">
        <v>9</v>
      </c>
      <c r="B10" s="43">
        <v>116</v>
      </c>
      <c r="C10" s="5" t="s">
        <v>233</v>
      </c>
      <c r="D10" s="6">
        <v>1</v>
      </c>
      <c r="E10" s="6">
        <f>D10*50</f>
        <v>50</v>
      </c>
      <c r="F10" s="6">
        <v>113</v>
      </c>
      <c r="G10" s="6">
        <f t="shared" si="1"/>
        <v>4520</v>
      </c>
      <c r="H10" s="4">
        <f t="shared" si="0"/>
        <v>4570</v>
      </c>
      <c r="I10" s="4">
        <v>10354140</v>
      </c>
      <c r="J10" s="4">
        <v>120</v>
      </c>
      <c r="K10" s="4">
        <v>4450</v>
      </c>
      <c r="L10" s="4">
        <v>10349690</v>
      </c>
      <c r="M10" s="4">
        <v>117387</v>
      </c>
      <c r="N10" s="4">
        <v>0</v>
      </c>
      <c r="O10" s="39">
        <v>120</v>
      </c>
      <c r="P10" s="4">
        <v>117387</v>
      </c>
      <c r="Q10" s="39">
        <f t="shared" si="2"/>
        <v>10467077</v>
      </c>
    </row>
    <row r="11" spans="1:17">
      <c r="A11" s="4">
        <v>10</v>
      </c>
      <c r="B11" s="43">
        <v>120</v>
      </c>
      <c r="C11" s="5" t="s">
        <v>209</v>
      </c>
      <c r="D11" s="6">
        <v>56</v>
      </c>
      <c r="E11" s="6">
        <f>D11*50</f>
        <v>2800</v>
      </c>
      <c r="F11" s="6">
        <v>1</v>
      </c>
      <c r="G11" s="6">
        <f t="shared" si="1"/>
        <v>40</v>
      </c>
      <c r="H11" s="4">
        <f t="shared" si="0"/>
        <v>2840</v>
      </c>
      <c r="I11" s="39">
        <v>0</v>
      </c>
      <c r="J11" s="44">
        <v>2840</v>
      </c>
      <c r="K11" s="39">
        <v>0</v>
      </c>
      <c r="L11" s="39">
        <v>0</v>
      </c>
      <c r="M11" s="39">
        <v>0</v>
      </c>
      <c r="N11" s="42">
        <v>2840</v>
      </c>
      <c r="O11" s="39">
        <v>0</v>
      </c>
      <c r="P11" s="42">
        <v>0</v>
      </c>
      <c r="Q11" s="39">
        <f t="shared" si="2"/>
        <v>0</v>
      </c>
    </row>
    <row r="12" spans="1:17">
      <c r="A12" s="4">
        <v>11</v>
      </c>
      <c r="B12" s="43">
        <v>123</v>
      </c>
      <c r="C12" s="5" t="s">
        <v>197</v>
      </c>
      <c r="D12" s="6">
        <v>0</v>
      </c>
      <c r="E12" s="6">
        <f t="shared" ref="E12" si="4">D12*0</f>
        <v>0</v>
      </c>
      <c r="F12" s="6">
        <v>193954</v>
      </c>
      <c r="G12" s="6">
        <f t="shared" si="1"/>
        <v>7758160</v>
      </c>
      <c r="H12" s="4">
        <f t="shared" si="0"/>
        <v>7758160</v>
      </c>
      <c r="I12" s="4">
        <v>944880</v>
      </c>
      <c r="J12" s="4">
        <v>7448520</v>
      </c>
      <c r="K12" s="4">
        <v>309640</v>
      </c>
      <c r="L12" s="4">
        <v>635240</v>
      </c>
      <c r="M12" s="39">
        <v>0</v>
      </c>
      <c r="N12" s="4">
        <v>7448520</v>
      </c>
      <c r="O12" s="39">
        <v>0</v>
      </c>
      <c r="P12" s="42">
        <v>0</v>
      </c>
      <c r="Q12" s="39">
        <f t="shared" si="2"/>
        <v>635240</v>
      </c>
    </row>
    <row r="13" spans="1:17">
      <c r="A13" s="4">
        <v>12</v>
      </c>
      <c r="B13" s="43">
        <v>124</v>
      </c>
      <c r="C13" s="5" t="s">
        <v>210</v>
      </c>
      <c r="D13" s="6">
        <v>8</v>
      </c>
      <c r="E13" s="6">
        <f>D13*50</f>
        <v>400</v>
      </c>
      <c r="F13" s="6">
        <v>28846</v>
      </c>
      <c r="G13" s="6">
        <f>F13*40</f>
        <v>1153840</v>
      </c>
      <c r="H13" s="4">
        <f t="shared" si="0"/>
        <v>1154240</v>
      </c>
      <c r="I13" s="4">
        <v>10894870</v>
      </c>
      <c r="J13" s="4">
        <v>1116160</v>
      </c>
      <c r="K13" s="4">
        <v>38080</v>
      </c>
      <c r="L13" s="4">
        <v>10856790</v>
      </c>
      <c r="M13" s="39">
        <v>0</v>
      </c>
      <c r="N13" s="4">
        <v>1116160</v>
      </c>
      <c r="O13" s="39">
        <v>0</v>
      </c>
      <c r="P13" s="42">
        <v>0</v>
      </c>
      <c r="Q13" s="39">
        <f t="shared" si="2"/>
        <v>10856790</v>
      </c>
    </row>
    <row r="14" spans="1:17">
      <c r="A14" s="4">
        <v>13</v>
      </c>
      <c r="B14" s="43">
        <v>127</v>
      </c>
      <c r="C14" s="5" t="s">
        <v>190</v>
      </c>
      <c r="D14" s="6">
        <v>65</v>
      </c>
      <c r="E14" s="6">
        <f>D14*50</f>
        <v>3250</v>
      </c>
      <c r="F14" s="6">
        <v>927</v>
      </c>
      <c r="G14" s="6">
        <f t="shared" si="1"/>
        <v>37080</v>
      </c>
      <c r="H14" s="4">
        <f t="shared" si="0"/>
        <v>40330</v>
      </c>
      <c r="I14" s="4">
        <v>4144480</v>
      </c>
      <c r="J14" s="4">
        <v>39260</v>
      </c>
      <c r="K14" s="4">
        <v>1070</v>
      </c>
      <c r="L14" s="4">
        <v>4143410</v>
      </c>
      <c r="M14" s="39">
        <v>0</v>
      </c>
      <c r="N14" s="4">
        <v>39260</v>
      </c>
      <c r="O14" s="39">
        <v>0</v>
      </c>
      <c r="P14" s="42">
        <v>0</v>
      </c>
      <c r="Q14" s="39">
        <f t="shared" si="2"/>
        <v>4143410</v>
      </c>
    </row>
    <row r="15" spans="1:17">
      <c r="A15" s="4">
        <v>14</v>
      </c>
      <c r="B15" s="43">
        <v>128</v>
      </c>
      <c r="C15" s="5" t="s">
        <v>201</v>
      </c>
      <c r="D15" s="6">
        <v>16</v>
      </c>
      <c r="E15" s="6">
        <f>D15*50</f>
        <v>800</v>
      </c>
      <c r="F15" s="6">
        <v>12530</v>
      </c>
      <c r="G15" s="6">
        <f t="shared" si="1"/>
        <v>501200</v>
      </c>
      <c r="H15" s="4">
        <f t="shared" si="0"/>
        <v>502000</v>
      </c>
      <c r="I15" s="4">
        <v>0</v>
      </c>
      <c r="J15" s="4">
        <v>502000</v>
      </c>
      <c r="K15" s="4">
        <v>0</v>
      </c>
      <c r="L15" s="4">
        <v>0</v>
      </c>
      <c r="M15" s="4">
        <v>11777100</v>
      </c>
      <c r="N15" s="4">
        <v>0</v>
      </c>
      <c r="O15" s="4">
        <v>502000</v>
      </c>
      <c r="P15" s="4">
        <v>11275100</v>
      </c>
      <c r="Q15" s="39">
        <f t="shared" si="2"/>
        <v>11275100</v>
      </c>
    </row>
    <row r="16" spans="1:17">
      <c r="A16" s="4">
        <v>15</v>
      </c>
      <c r="B16" s="43">
        <v>129</v>
      </c>
      <c r="C16" s="5" t="s">
        <v>196</v>
      </c>
      <c r="D16" s="6">
        <v>0</v>
      </c>
      <c r="E16" s="6">
        <f t="shared" ref="E16" si="5">D16*0</f>
        <v>0</v>
      </c>
      <c r="F16" s="6">
        <v>14</v>
      </c>
      <c r="G16" s="6">
        <f t="shared" si="1"/>
        <v>560</v>
      </c>
      <c r="H16" s="4">
        <f t="shared" si="0"/>
        <v>560</v>
      </c>
      <c r="I16" s="4">
        <v>0</v>
      </c>
      <c r="J16" s="4">
        <v>560</v>
      </c>
      <c r="K16" s="4">
        <v>0</v>
      </c>
      <c r="L16" s="4">
        <v>0</v>
      </c>
      <c r="M16" s="39">
        <v>0</v>
      </c>
      <c r="N16" s="4">
        <v>560</v>
      </c>
      <c r="O16" s="39">
        <v>0</v>
      </c>
      <c r="P16" s="4">
        <v>0</v>
      </c>
      <c r="Q16" s="39">
        <f t="shared" si="2"/>
        <v>0</v>
      </c>
    </row>
    <row r="17" spans="1:17">
      <c r="A17" s="4">
        <v>16</v>
      </c>
      <c r="B17" s="43">
        <v>130</v>
      </c>
      <c r="C17" s="5" t="s">
        <v>206</v>
      </c>
      <c r="D17" s="6">
        <v>3</v>
      </c>
      <c r="E17" s="6">
        <f>D17*50</f>
        <v>150</v>
      </c>
      <c r="F17" s="6">
        <v>172389</v>
      </c>
      <c r="G17" s="6">
        <f t="shared" si="1"/>
        <v>6895560</v>
      </c>
      <c r="H17" s="4">
        <f t="shared" si="0"/>
        <v>6895710</v>
      </c>
      <c r="I17" s="4">
        <v>0</v>
      </c>
      <c r="J17" s="4">
        <v>6895710</v>
      </c>
      <c r="K17" s="4">
        <v>0</v>
      </c>
      <c r="L17" s="4">
        <v>0</v>
      </c>
      <c r="M17" s="39">
        <v>0</v>
      </c>
      <c r="N17" s="4">
        <v>6895710</v>
      </c>
      <c r="O17" s="39">
        <v>0</v>
      </c>
      <c r="P17" s="4">
        <v>0</v>
      </c>
      <c r="Q17" s="39">
        <f t="shared" si="2"/>
        <v>0</v>
      </c>
    </row>
    <row r="18" spans="1:17">
      <c r="A18" s="4">
        <v>17</v>
      </c>
      <c r="B18" s="43">
        <v>132</v>
      </c>
      <c r="C18" s="5" t="s">
        <v>262</v>
      </c>
      <c r="D18" s="6">
        <v>4</v>
      </c>
      <c r="E18" s="6">
        <f>D18*50</f>
        <v>200</v>
      </c>
      <c r="F18" s="6">
        <v>10</v>
      </c>
      <c r="G18" s="6">
        <f t="shared" si="1"/>
        <v>400</v>
      </c>
      <c r="H18" s="4">
        <f t="shared" si="0"/>
        <v>600</v>
      </c>
      <c r="I18" s="4">
        <v>0</v>
      </c>
      <c r="J18" s="4">
        <v>600</v>
      </c>
      <c r="K18" s="4">
        <v>0</v>
      </c>
      <c r="L18" s="4">
        <v>0</v>
      </c>
      <c r="M18" s="4">
        <v>300</v>
      </c>
      <c r="N18" s="4">
        <v>300</v>
      </c>
      <c r="O18" s="39">
        <v>0</v>
      </c>
      <c r="P18" s="4">
        <v>0</v>
      </c>
      <c r="Q18" s="39">
        <f t="shared" si="2"/>
        <v>0</v>
      </c>
    </row>
    <row r="19" spans="1:17">
      <c r="A19" s="4">
        <v>18</v>
      </c>
      <c r="B19" s="43">
        <v>134</v>
      </c>
      <c r="C19" s="5" t="s">
        <v>246</v>
      </c>
      <c r="D19" s="6">
        <v>0</v>
      </c>
      <c r="E19" s="6">
        <f t="shared" ref="E19:E41" si="6">D19*0</f>
        <v>0</v>
      </c>
      <c r="F19" s="6">
        <v>1269</v>
      </c>
      <c r="G19" s="6">
        <f t="shared" si="1"/>
        <v>50760</v>
      </c>
      <c r="H19" s="4">
        <f t="shared" si="0"/>
        <v>50760</v>
      </c>
      <c r="I19" s="4">
        <v>0</v>
      </c>
      <c r="J19" s="4">
        <v>50760</v>
      </c>
      <c r="K19" s="4">
        <v>0</v>
      </c>
      <c r="L19" s="4">
        <v>0</v>
      </c>
      <c r="M19" s="39">
        <v>0</v>
      </c>
      <c r="N19" s="4">
        <v>50760</v>
      </c>
      <c r="O19" s="39">
        <v>0</v>
      </c>
      <c r="P19" s="4">
        <v>0</v>
      </c>
      <c r="Q19" s="39">
        <f t="shared" si="2"/>
        <v>0</v>
      </c>
    </row>
    <row r="20" spans="1:17">
      <c r="A20" s="4">
        <v>19</v>
      </c>
      <c r="B20" s="43">
        <v>136</v>
      </c>
      <c r="C20" s="5" t="s">
        <v>69</v>
      </c>
      <c r="D20" s="6">
        <v>0</v>
      </c>
      <c r="E20" s="6">
        <f t="shared" si="6"/>
        <v>0</v>
      </c>
      <c r="F20" s="6">
        <v>5996615</v>
      </c>
      <c r="G20" s="6">
        <f>F20*40</f>
        <v>239864600</v>
      </c>
      <c r="H20" s="4">
        <f t="shared" si="0"/>
        <v>239864600</v>
      </c>
      <c r="I20" s="4">
        <v>146220</v>
      </c>
      <c r="J20" s="4">
        <v>239864440</v>
      </c>
      <c r="K20" s="45">
        <v>160</v>
      </c>
      <c r="L20" s="4">
        <v>146060</v>
      </c>
      <c r="M20" s="39">
        <v>0</v>
      </c>
      <c r="N20" s="4">
        <v>239864440</v>
      </c>
      <c r="O20" s="39">
        <v>0</v>
      </c>
      <c r="P20" s="4">
        <v>0</v>
      </c>
      <c r="Q20" s="39">
        <f t="shared" si="2"/>
        <v>146060</v>
      </c>
    </row>
    <row r="21" spans="1:17">
      <c r="A21" s="39">
        <v>20</v>
      </c>
      <c r="B21" s="40">
        <v>200</v>
      </c>
      <c r="C21" s="5" t="s">
        <v>35</v>
      </c>
      <c r="D21" s="6">
        <v>1</v>
      </c>
      <c r="E21" s="6">
        <f>D21*50</f>
        <v>50</v>
      </c>
      <c r="F21" s="6">
        <v>3272</v>
      </c>
      <c r="G21" s="6">
        <f t="shared" ref="G21:G49" si="7">F21*40</f>
        <v>130880</v>
      </c>
      <c r="H21" s="4">
        <f t="shared" si="0"/>
        <v>130930</v>
      </c>
      <c r="I21" s="39">
        <v>0</v>
      </c>
      <c r="J21" s="39">
        <v>130930</v>
      </c>
      <c r="K21" s="45">
        <v>0</v>
      </c>
      <c r="L21" s="39">
        <v>0</v>
      </c>
      <c r="M21" s="39">
        <v>0</v>
      </c>
      <c r="N21" s="39">
        <v>130930</v>
      </c>
      <c r="O21" s="39">
        <v>0</v>
      </c>
      <c r="P21" s="4">
        <v>0</v>
      </c>
      <c r="Q21" s="39">
        <f t="shared" si="2"/>
        <v>0</v>
      </c>
    </row>
    <row r="22" spans="1:17">
      <c r="A22" s="39">
        <v>21</v>
      </c>
      <c r="B22" s="40">
        <v>201</v>
      </c>
      <c r="C22" s="5" t="s">
        <v>38</v>
      </c>
      <c r="D22" s="6">
        <v>0</v>
      </c>
      <c r="E22" s="6">
        <f t="shared" si="6"/>
        <v>0</v>
      </c>
      <c r="F22" s="6">
        <v>938513</v>
      </c>
      <c r="G22" s="6">
        <f t="shared" si="7"/>
        <v>37540520</v>
      </c>
      <c r="H22" s="4">
        <f t="shared" si="0"/>
        <v>37540520</v>
      </c>
      <c r="I22" s="39">
        <v>1483600</v>
      </c>
      <c r="J22" s="39">
        <v>37535200</v>
      </c>
      <c r="K22" s="45">
        <v>5320</v>
      </c>
      <c r="L22" s="39">
        <v>1478280</v>
      </c>
      <c r="M22" s="39">
        <v>0</v>
      </c>
      <c r="N22" s="39">
        <v>37535200</v>
      </c>
      <c r="O22" s="39">
        <v>0</v>
      </c>
      <c r="P22" s="4">
        <v>0</v>
      </c>
      <c r="Q22" s="39">
        <f t="shared" si="2"/>
        <v>1478280</v>
      </c>
    </row>
    <row r="23" spans="1:17">
      <c r="A23" s="39">
        <v>22</v>
      </c>
      <c r="B23" s="40">
        <v>202</v>
      </c>
      <c r="C23" s="5" t="s">
        <v>64</v>
      </c>
      <c r="D23" s="6">
        <v>8</v>
      </c>
      <c r="E23" s="6">
        <f>D23*50</f>
        <v>400</v>
      </c>
      <c r="F23" s="6">
        <v>2232</v>
      </c>
      <c r="G23" s="6">
        <f t="shared" si="7"/>
        <v>89280</v>
      </c>
      <c r="H23" s="4">
        <f t="shared" si="0"/>
        <v>89680</v>
      </c>
      <c r="I23" s="39">
        <v>2671040</v>
      </c>
      <c r="J23" s="39">
        <v>920</v>
      </c>
      <c r="K23" s="45">
        <v>88760</v>
      </c>
      <c r="L23" s="39">
        <v>2582280</v>
      </c>
      <c r="M23" s="39">
        <v>0</v>
      </c>
      <c r="N23" s="39">
        <v>920</v>
      </c>
      <c r="O23" s="39">
        <v>0</v>
      </c>
      <c r="P23" s="4">
        <v>0</v>
      </c>
      <c r="Q23" s="39">
        <f t="shared" si="2"/>
        <v>2582280</v>
      </c>
    </row>
    <row r="24" spans="1:17">
      <c r="A24" s="39">
        <v>23</v>
      </c>
      <c r="B24" s="40">
        <v>203</v>
      </c>
      <c r="C24" s="5" t="s">
        <v>244</v>
      </c>
      <c r="D24" s="6">
        <v>0</v>
      </c>
      <c r="E24" s="6">
        <f t="shared" si="6"/>
        <v>0</v>
      </c>
      <c r="F24" s="6">
        <v>415</v>
      </c>
      <c r="G24" s="6">
        <f t="shared" si="7"/>
        <v>16600</v>
      </c>
      <c r="H24" s="4">
        <f t="shared" si="0"/>
        <v>16600</v>
      </c>
      <c r="I24" s="39">
        <v>593820</v>
      </c>
      <c r="J24" s="39">
        <v>16560</v>
      </c>
      <c r="K24" s="45">
        <v>40</v>
      </c>
      <c r="L24" s="39">
        <v>593780</v>
      </c>
      <c r="M24" s="39">
        <v>0</v>
      </c>
      <c r="N24" s="39">
        <v>16560</v>
      </c>
      <c r="O24" s="39">
        <v>0</v>
      </c>
      <c r="P24" s="4">
        <v>0</v>
      </c>
      <c r="Q24" s="39">
        <f t="shared" si="2"/>
        <v>593780</v>
      </c>
    </row>
    <row r="25" spans="1:17">
      <c r="A25" s="39">
        <v>24</v>
      </c>
      <c r="B25" s="40">
        <v>204</v>
      </c>
      <c r="C25" s="5" t="s">
        <v>251</v>
      </c>
      <c r="D25" s="6">
        <v>0</v>
      </c>
      <c r="E25" s="6">
        <f t="shared" si="6"/>
        <v>0</v>
      </c>
      <c r="F25" s="6">
        <v>364125</v>
      </c>
      <c r="G25" s="6">
        <f t="shared" si="7"/>
        <v>14565000</v>
      </c>
      <c r="H25" s="4">
        <f t="shared" si="0"/>
        <v>14565000</v>
      </c>
      <c r="I25" s="39">
        <v>0</v>
      </c>
      <c r="J25" s="39">
        <v>14565000</v>
      </c>
      <c r="K25" s="45">
        <v>0</v>
      </c>
      <c r="L25" s="39">
        <v>0</v>
      </c>
      <c r="M25" s="39">
        <v>0</v>
      </c>
      <c r="N25" s="39">
        <v>14565000</v>
      </c>
      <c r="O25" s="39">
        <v>0</v>
      </c>
      <c r="P25" s="4">
        <v>0</v>
      </c>
      <c r="Q25" s="39">
        <f t="shared" si="2"/>
        <v>0</v>
      </c>
    </row>
    <row r="26" spans="1:17">
      <c r="A26" s="4">
        <v>25</v>
      </c>
      <c r="B26" s="43">
        <v>206</v>
      </c>
      <c r="C26" s="5" t="s">
        <v>258</v>
      </c>
      <c r="D26" s="6">
        <v>49</v>
      </c>
      <c r="E26" s="6">
        <f>D26*50</f>
        <v>2450</v>
      </c>
      <c r="F26" s="6">
        <v>11691</v>
      </c>
      <c r="G26" s="6">
        <f t="shared" si="7"/>
        <v>467640</v>
      </c>
      <c r="H26" s="4">
        <f t="shared" si="0"/>
        <v>470090</v>
      </c>
      <c r="I26" s="39">
        <v>0</v>
      </c>
      <c r="J26" s="4">
        <v>470090</v>
      </c>
      <c r="K26" s="45">
        <v>0</v>
      </c>
      <c r="L26" s="39">
        <v>0</v>
      </c>
      <c r="M26" s="39">
        <v>0</v>
      </c>
      <c r="N26" s="39">
        <v>470090</v>
      </c>
      <c r="O26" s="39">
        <v>0</v>
      </c>
      <c r="P26" s="4">
        <v>0</v>
      </c>
      <c r="Q26" s="39">
        <f t="shared" si="2"/>
        <v>0</v>
      </c>
    </row>
    <row r="27" spans="1:17">
      <c r="A27" s="4">
        <v>26</v>
      </c>
      <c r="B27" s="43">
        <v>601</v>
      </c>
      <c r="C27" s="5" t="s">
        <v>261</v>
      </c>
      <c r="D27" s="6">
        <v>0</v>
      </c>
      <c r="E27" s="6">
        <f t="shared" si="6"/>
        <v>0</v>
      </c>
      <c r="F27" s="6">
        <v>1303278</v>
      </c>
      <c r="G27" s="6">
        <f t="shared" si="7"/>
        <v>52131120</v>
      </c>
      <c r="H27" s="4">
        <f t="shared" si="0"/>
        <v>52131120</v>
      </c>
      <c r="I27" s="39">
        <v>0</v>
      </c>
      <c r="J27" s="4">
        <v>52131120</v>
      </c>
      <c r="K27" s="45">
        <v>0</v>
      </c>
      <c r="L27" s="39">
        <v>0</v>
      </c>
      <c r="M27" s="39">
        <v>0</v>
      </c>
      <c r="N27" s="39">
        <v>52131120</v>
      </c>
      <c r="O27" s="39">
        <v>0</v>
      </c>
      <c r="P27" s="4">
        <v>0</v>
      </c>
      <c r="Q27" s="39">
        <f t="shared" si="2"/>
        <v>0</v>
      </c>
    </row>
    <row r="28" spans="1:17">
      <c r="A28" s="4">
        <v>27</v>
      </c>
      <c r="B28" s="43">
        <v>602</v>
      </c>
      <c r="C28" s="5" t="s">
        <v>58</v>
      </c>
      <c r="D28" s="6">
        <v>0</v>
      </c>
      <c r="E28" s="6">
        <f t="shared" si="6"/>
        <v>0</v>
      </c>
      <c r="F28" s="6">
        <v>1624603</v>
      </c>
      <c r="G28" s="6">
        <f t="shared" si="7"/>
        <v>64984120</v>
      </c>
      <c r="H28" s="4">
        <f t="shared" si="0"/>
        <v>64984120</v>
      </c>
      <c r="I28" s="39">
        <v>0</v>
      </c>
      <c r="J28" s="39">
        <v>64984120</v>
      </c>
      <c r="K28" s="45">
        <v>0</v>
      </c>
      <c r="L28" s="39">
        <v>0</v>
      </c>
      <c r="M28" s="39">
        <v>0</v>
      </c>
      <c r="N28" s="42">
        <v>64984120</v>
      </c>
      <c r="O28" s="39">
        <v>0</v>
      </c>
      <c r="P28" s="4">
        <v>0</v>
      </c>
      <c r="Q28" s="39">
        <f t="shared" si="2"/>
        <v>0</v>
      </c>
    </row>
    <row r="29" spans="1:17">
      <c r="A29" s="4">
        <v>28</v>
      </c>
      <c r="B29" s="43">
        <v>603</v>
      </c>
      <c r="C29" s="5" t="s">
        <v>250</v>
      </c>
      <c r="D29" s="6">
        <v>3</v>
      </c>
      <c r="E29" s="6">
        <f>D29*50</f>
        <v>150</v>
      </c>
      <c r="F29" s="6">
        <v>77044</v>
      </c>
      <c r="G29" s="6">
        <f t="shared" si="7"/>
        <v>3081760</v>
      </c>
      <c r="H29" s="4">
        <f t="shared" si="0"/>
        <v>3081910</v>
      </c>
      <c r="I29" s="39">
        <v>0</v>
      </c>
      <c r="J29" s="39">
        <v>3081910</v>
      </c>
      <c r="K29" s="45">
        <v>0</v>
      </c>
      <c r="L29" s="39">
        <v>0</v>
      </c>
      <c r="M29" s="39">
        <v>0</v>
      </c>
      <c r="N29" s="42">
        <v>3081910</v>
      </c>
      <c r="O29" s="39">
        <v>0</v>
      </c>
      <c r="P29" s="4">
        <v>0</v>
      </c>
      <c r="Q29" s="39">
        <f t="shared" si="2"/>
        <v>0</v>
      </c>
    </row>
    <row r="30" spans="1:17">
      <c r="A30" s="4">
        <v>29</v>
      </c>
      <c r="B30" s="43">
        <v>606</v>
      </c>
      <c r="C30" s="5" t="s">
        <v>19</v>
      </c>
      <c r="D30" s="6">
        <v>0</v>
      </c>
      <c r="E30" s="6">
        <f t="shared" si="6"/>
        <v>0</v>
      </c>
      <c r="F30" s="6">
        <v>718626</v>
      </c>
      <c r="G30" s="6">
        <f t="shared" si="7"/>
        <v>28745040</v>
      </c>
      <c r="H30" s="4">
        <f t="shared" si="0"/>
        <v>28745040</v>
      </c>
      <c r="I30" s="39">
        <v>0</v>
      </c>
      <c r="J30" s="39">
        <v>28745040</v>
      </c>
      <c r="K30" s="45">
        <v>0</v>
      </c>
      <c r="L30" s="39">
        <v>0</v>
      </c>
      <c r="M30" s="39">
        <v>0</v>
      </c>
      <c r="N30" s="4">
        <v>28745040</v>
      </c>
      <c r="O30" s="39">
        <v>0</v>
      </c>
      <c r="P30" s="4">
        <v>0</v>
      </c>
      <c r="Q30" s="39">
        <f t="shared" si="2"/>
        <v>0</v>
      </c>
    </row>
    <row r="31" spans="1:17">
      <c r="A31" s="4">
        <v>30</v>
      </c>
      <c r="B31" s="43">
        <v>607</v>
      </c>
      <c r="C31" s="5" t="s">
        <v>54</v>
      </c>
      <c r="D31" s="6">
        <v>0</v>
      </c>
      <c r="E31" s="6">
        <f t="shared" si="6"/>
        <v>0</v>
      </c>
      <c r="F31" s="6">
        <v>43673</v>
      </c>
      <c r="G31" s="6">
        <f t="shared" si="7"/>
        <v>1746920</v>
      </c>
      <c r="H31" s="4">
        <f t="shared" si="0"/>
        <v>1746920</v>
      </c>
      <c r="I31" s="39">
        <v>0</v>
      </c>
      <c r="J31" s="39">
        <v>1746920</v>
      </c>
      <c r="K31" s="45">
        <v>0</v>
      </c>
      <c r="L31" s="39">
        <v>0</v>
      </c>
      <c r="M31" s="39">
        <v>0</v>
      </c>
      <c r="N31" s="42">
        <v>1746920</v>
      </c>
      <c r="O31" s="39">
        <v>0</v>
      </c>
      <c r="P31" s="4">
        <v>0</v>
      </c>
      <c r="Q31" s="39">
        <f t="shared" si="2"/>
        <v>0</v>
      </c>
    </row>
    <row r="32" spans="1:17">
      <c r="A32" s="4">
        <v>31</v>
      </c>
      <c r="B32" s="43">
        <v>608</v>
      </c>
      <c r="C32" s="5" t="s">
        <v>111</v>
      </c>
      <c r="D32" s="6">
        <v>0</v>
      </c>
      <c r="E32" s="6">
        <f t="shared" si="6"/>
        <v>0</v>
      </c>
      <c r="F32" s="6">
        <v>6183069</v>
      </c>
      <c r="G32" s="6">
        <f t="shared" si="7"/>
        <v>247322760</v>
      </c>
      <c r="H32" s="4">
        <f t="shared" si="0"/>
        <v>247322760</v>
      </c>
      <c r="I32" s="39">
        <v>0</v>
      </c>
      <c r="J32" s="39">
        <v>247322760</v>
      </c>
      <c r="K32" s="45">
        <v>0</v>
      </c>
      <c r="L32" s="39">
        <v>0</v>
      </c>
      <c r="M32" s="39">
        <v>0</v>
      </c>
      <c r="N32" s="42">
        <v>247322760</v>
      </c>
      <c r="O32" s="39">
        <v>0</v>
      </c>
      <c r="P32" s="4">
        <v>0</v>
      </c>
      <c r="Q32" s="39">
        <f t="shared" si="2"/>
        <v>0</v>
      </c>
    </row>
    <row r="33" spans="1:17">
      <c r="A33" s="4">
        <v>32</v>
      </c>
      <c r="B33" s="43">
        <v>610</v>
      </c>
      <c r="C33" s="5" t="s">
        <v>260</v>
      </c>
      <c r="D33" s="6">
        <v>0</v>
      </c>
      <c r="E33" s="6">
        <f t="shared" si="6"/>
        <v>0</v>
      </c>
      <c r="F33" s="6">
        <v>2</v>
      </c>
      <c r="G33" s="6">
        <f t="shared" si="7"/>
        <v>80</v>
      </c>
      <c r="H33" s="4">
        <f t="shared" si="0"/>
        <v>80</v>
      </c>
      <c r="I33" s="39">
        <v>0</v>
      </c>
      <c r="J33" s="4">
        <v>80</v>
      </c>
      <c r="K33" s="45">
        <v>0</v>
      </c>
      <c r="L33" s="39">
        <v>0</v>
      </c>
      <c r="M33" s="39">
        <v>0</v>
      </c>
      <c r="N33" s="42">
        <v>80</v>
      </c>
      <c r="O33" s="39">
        <v>0</v>
      </c>
      <c r="P33" s="4">
        <v>0</v>
      </c>
      <c r="Q33" s="39">
        <f t="shared" si="2"/>
        <v>0</v>
      </c>
    </row>
    <row r="34" spans="1:17">
      <c r="A34" s="4">
        <v>33</v>
      </c>
      <c r="B34" s="43">
        <v>611</v>
      </c>
      <c r="C34" s="5" t="s">
        <v>224</v>
      </c>
      <c r="D34" s="6">
        <v>0</v>
      </c>
      <c r="E34" s="6">
        <f t="shared" si="6"/>
        <v>0</v>
      </c>
      <c r="F34" s="6">
        <v>69196</v>
      </c>
      <c r="G34" s="6">
        <f t="shared" si="7"/>
        <v>2767840</v>
      </c>
      <c r="H34" s="4">
        <f t="shared" si="0"/>
        <v>2767840</v>
      </c>
      <c r="I34" s="4">
        <v>1403770</v>
      </c>
      <c r="J34" s="4">
        <v>2767840</v>
      </c>
      <c r="K34" s="45">
        <v>0</v>
      </c>
      <c r="L34" s="4">
        <v>1403770</v>
      </c>
      <c r="M34" s="39">
        <v>0</v>
      </c>
      <c r="N34" s="4">
        <v>2767840</v>
      </c>
      <c r="O34" s="39">
        <v>0</v>
      </c>
      <c r="P34" s="4">
        <v>0</v>
      </c>
      <c r="Q34" s="39">
        <f t="shared" si="2"/>
        <v>1403770</v>
      </c>
    </row>
    <row r="35" spans="1:17">
      <c r="A35" s="4">
        <v>34</v>
      </c>
      <c r="B35" s="43">
        <v>614</v>
      </c>
      <c r="C35" s="5" t="s">
        <v>257</v>
      </c>
      <c r="D35" s="6">
        <v>0</v>
      </c>
      <c r="E35" s="6">
        <f t="shared" si="6"/>
        <v>0</v>
      </c>
      <c r="F35" s="6">
        <v>20</v>
      </c>
      <c r="G35" s="6">
        <f t="shared" si="7"/>
        <v>800</v>
      </c>
      <c r="H35" s="4">
        <f t="shared" si="0"/>
        <v>800</v>
      </c>
      <c r="I35" s="39">
        <v>0</v>
      </c>
      <c r="J35" s="4">
        <v>800</v>
      </c>
      <c r="K35" s="45">
        <v>0</v>
      </c>
      <c r="L35" s="39">
        <v>0</v>
      </c>
      <c r="M35" s="42">
        <v>35023325</v>
      </c>
      <c r="N35" s="42">
        <v>0</v>
      </c>
      <c r="O35" s="42">
        <v>800</v>
      </c>
      <c r="P35" s="42">
        <v>35022525</v>
      </c>
      <c r="Q35" s="39">
        <f t="shared" si="2"/>
        <v>35022525</v>
      </c>
    </row>
    <row r="36" spans="1:17">
      <c r="A36" s="4">
        <v>35</v>
      </c>
      <c r="B36" s="43">
        <v>615</v>
      </c>
      <c r="C36" s="5" t="s">
        <v>227</v>
      </c>
      <c r="D36" s="6">
        <v>0</v>
      </c>
      <c r="E36" s="6">
        <f t="shared" si="6"/>
        <v>0</v>
      </c>
      <c r="F36" s="6">
        <v>109</v>
      </c>
      <c r="G36" s="6">
        <f t="shared" si="7"/>
        <v>4360</v>
      </c>
      <c r="H36" s="4">
        <f t="shared" si="0"/>
        <v>4360</v>
      </c>
      <c r="I36" s="4">
        <v>246880</v>
      </c>
      <c r="J36" s="4">
        <v>4240</v>
      </c>
      <c r="K36" s="4">
        <v>120</v>
      </c>
      <c r="L36" s="4">
        <v>246760</v>
      </c>
      <c r="M36" s="42">
        <v>0</v>
      </c>
      <c r="N36" s="42">
        <v>0</v>
      </c>
      <c r="O36" s="42">
        <v>4240</v>
      </c>
      <c r="P36" s="42">
        <v>0</v>
      </c>
      <c r="Q36" s="39">
        <f t="shared" si="2"/>
        <v>246760</v>
      </c>
    </row>
    <row r="37" spans="1:17">
      <c r="A37" s="4">
        <v>36</v>
      </c>
      <c r="B37" s="43">
        <v>616</v>
      </c>
      <c r="C37" s="46" t="s">
        <v>110</v>
      </c>
      <c r="D37" s="6">
        <v>0</v>
      </c>
      <c r="E37" s="6">
        <f t="shared" si="6"/>
        <v>0</v>
      </c>
      <c r="F37" s="6">
        <v>14</v>
      </c>
      <c r="G37" s="6">
        <f t="shared" si="7"/>
        <v>560</v>
      </c>
      <c r="H37" s="4">
        <f t="shared" si="0"/>
        <v>560</v>
      </c>
      <c r="I37" s="39">
        <v>0</v>
      </c>
      <c r="J37" s="4">
        <v>560</v>
      </c>
      <c r="K37" s="4">
        <v>0</v>
      </c>
      <c r="L37" s="39">
        <v>0</v>
      </c>
      <c r="M37" s="42">
        <v>0</v>
      </c>
      <c r="N37" s="42">
        <v>560</v>
      </c>
      <c r="O37" s="42">
        <v>0</v>
      </c>
      <c r="P37" s="42">
        <v>0</v>
      </c>
      <c r="Q37" s="39">
        <f t="shared" si="2"/>
        <v>0</v>
      </c>
    </row>
    <row r="38" spans="1:17">
      <c r="A38" s="4">
        <v>37</v>
      </c>
      <c r="B38" s="43">
        <v>618</v>
      </c>
      <c r="C38" s="5" t="s">
        <v>105</v>
      </c>
      <c r="D38" s="6">
        <v>0</v>
      </c>
      <c r="E38" s="6">
        <f t="shared" si="6"/>
        <v>0</v>
      </c>
      <c r="F38" s="6">
        <v>35</v>
      </c>
      <c r="G38" s="6">
        <f t="shared" si="7"/>
        <v>1400</v>
      </c>
      <c r="H38" s="4">
        <f t="shared" si="0"/>
        <v>1400</v>
      </c>
      <c r="I38" s="39">
        <v>0</v>
      </c>
      <c r="J38" s="4">
        <v>1400</v>
      </c>
      <c r="K38" s="4">
        <v>0</v>
      </c>
      <c r="L38" s="39">
        <v>0</v>
      </c>
      <c r="M38" s="42">
        <v>0</v>
      </c>
      <c r="N38" s="42">
        <v>1400</v>
      </c>
      <c r="O38" s="42">
        <v>0</v>
      </c>
      <c r="P38" s="42">
        <v>0</v>
      </c>
      <c r="Q38" s="39">
        <f t="shared" si="2"/>
        <v>0</v>
      </c>
    </row>
    <row r="39" spans="1:17">
      <c r="A39" s="4">
        <v>38</v>
      </c>
      <c r="B39" s="43">
        <v>621</v>
      </c>
      <c r="C39" s="5" t="s">
        <v>106</v>
      </c>
      <c r="D39" s="6">
        <v>0</v>
      </c>
      <c r="E39" s="6">
        <f t="shared" si="6"/>
        <v>0</v>
      </c>
      <c r="F39" s="6">
        <v>112</v>
      </c>
      <c r="G39" s="6">
        <f t="shared" si="7"/>
        <v>4480</v>
      </c>
      <c r="H39" s="4">
        <f t="shared" si="0"/>
        <v>4480</v>
      </c>
      <c r="I39" s="39">
        <v>0</v>
      </c>
      <c r="J39" s="4">
        <v>4480</v>
      </c>
      <c r="K39" s="4">
        <v>0</v>
      </c>
      <c r="L39" s="39">
        <v>0</v>
      </c>
      <c r="M39" s="42">
        <v>0</v>
      </c>
      <c r="N39" s="42">
        <v>4480</v>
      </c>
      <c r="O39" s="42">
        <v>0</v>
      </c>
      <c r="P39" s="42">
        <v>0</v>
      </c>
      <c r="Q39" s="39">
        <f t="shared" si="2"/>
        <v>0</v>
      </c>
    </row>
    <row r="40" spans="1:17">
      <c r="A40" s="4">
        <v>39</v>
      </c>
      <c r="B40" s="43">
        <v>624</v>
      </c>
      <c r="C40" s="5" t="s">
        <v>101</v>
      </c>
      <c r="D40" s="6">
        <v>0</v>
      </c>
      <c r="E40" s="6">
        <f t="shared" si="6"/>
        <v>0</v>
      </c>
      <c r="F40" s="6">
        <v>1</v>
      </c>
      <c r="G40" s="6">
        <f t="shared" si="7"/>
        <v>40</v>
      </c>
      <c r="H40" s="4">
        <f t="shared" si="0"/>
        <v>40</v>
      </c>
      <c r="I40" s="39">
        <v>0</v>
      </c>
      <c r="J40" s="4">
        <v>40</v>
      </c>
      <c r="K40" s="4">
        <v>0</v>
      </c>
      <c r="L40" s="39">
        <v>0</v>
      </c>
      <c r="M40" s="42">
        <v>0</v>
      </c>
      <c r="N40" s="42">
        <v>40</v>
      </c>
      <c r="O40" s="42">
        <v>0</v>
      </c>
      <c r="P40" s="42">
        <v>0</v>
      </c>
      <c r="Q40" s="39">
        <f t="shared" si="2"/>
        <v>0</v>
      </c>
    </row>
    <row r="41" spans="1:17">
      <c r="A41" s="4">
        <v>40</v>
      </c>
      <c r="B41" s="43">
        <v>625</v>
      </c>
      <c r="C41" s="5" t="s">
        <v>108</v>
      </c>
      <c r="D41" s="6">
        <v>0</v>
      </c>
      <c r="E41" s="6">
        <f t="shared" si="6"/>
        <v>0</v>
      </c>
      <c r="F41" s="6">
        <v>9</v>
      </c>
      <c r="G41" s="6">
        <f t="shared" si="7"/>
        <v>360</v>
      </c>
      <c r="H41" s="4">
        <f t="shared" si="0"/>
        <v>360</v>
      </c>
      <c r="I41" s="39">
        <v>0</v>
      </c>
      <c r="J41" s="4">
        <v>360</v>
      </c>
      <c r="K41" s="4">
        <v>0</v>
      </c>
      <c r="L41" s="39">
        <v>0</v>
      </c>
      <c r="M41" s="42">
        <v>0</v>
      </c>
      <c r="N41" s="42">
        <v>360</v>
      </c>
      <c r="O41" s="42">
        <v>0</v>
      </c>
      <c r="P41" s="42">
        <v>0</v>
      </c>
      <c r="Q41" s="39">
        <f t="shared" si="2"/>
        <v>0</v>
      </c>
    </row>
    <row r="42" spans="1:17">
      <c r="A42" s="4">
        <v>41</v>
      </c>
      <c r="B42" s="43">
        <v>804</v>
      </c>
      <c r="C42" s="5" t="s">
        <v>102</v>
      </c>
      <c r="D42" s="6">
        <v>2</v>
      </c>
      <c r="E42" s="6">
        <f>D42*50</f>
        <v>100</v>
      </c>
      <c r="F42" s="6">
        <v>3</v>
      </c>
      <c r="G42" s="6">
        <f t="shared" si="7"/>
        <v>120</v>
      </c>
      <c r="H42" s="4">
        <f t="shared" si="0"/>
        <v>220</v>
      </c>
      <c r="I42" s="39">
        <v>0</v>
      </c>
      <c r="J42" s="4">
        <v>220</v>
      </c>
      <c r="K42" s="4">
        <v>0</v>
      </c>
      <c r="L42" s="39">
        <v>0</v>
      </c>
      <c r="M42" s="4">
        <v>43567</v>
      </c>
      <c r="N42" s="4">
        <v>0</v>
      </c>
      <c r="O42" s="4">
        <v>220</v>
      </c>
      <c r="P42" s="4">
        <v>43347</v>
      </c>
      <c r="Q42" s="39">
        <f t="shared" si="2"/>
        <v>43347</v>
      </c>
    </row>
    <row r="43" spans="1:17">
      <c r="A43" s="4">
        <v>42</v>
      </c>
      <c r="B43" s="43">
        <v>805</v>
      </c>
      <c r="C43" s="5" t="s">
        <v>100</v>
      </c>
      <c r="D43" s="6">
        <v>0</v>
      </c>
      <c r="E43" s="6">
        <f t="shared" ref="E43:E48" si="8">D43*0</f>
        <v>0</v>
      </c>
      <c r="F43" s="6">
        <v>111</v>
      </c>
      <c r="G43" s="6">
        <f t="shared" si="7"/>
        <v>4440</v>
      </c>
      <c r="H43" s="4">
        <f t="shared" si="0"/>
        <v>4440</v>
      </c>
      <c r="I43" s="39">
        <v>0</v>
      </c>
      <c r="J43" s="4">
        <v>4440</v>
      </c>
      <c r="K43" s="47">
        <v>0</v>
      </c>
      <c r="L43" s="39">
        <v>0</v>
      </c>
      <c r="M43" s="42">
        <v>0</v>
      </c>
      <c r="N43" s="42">
        <v>4440</v>
      </c>
      <c r="O43" s="42">
        <v>0</v>
      </c>
      <c r="P43" s="42">
        <v>0</v>
      </c>
      <c r="Q43" s="39">
        <f t="shared" si="2"/>
        <v>0</v>
      </c>
    </row>
    <row r="44" spans="1:17">
      <c r="A44" s="4">
        <v>43</v>
      </c>
      <c r="B44" s="43">
        <v>807</v>
      </c>
      <c r="C44" s="5" t="s">
        <v>235</v>
      </c>
      <c r="D44" s="6">
        <v>7</v>
      </c>
      <c r="E44" s="6">
        <f>D44*50</f>
        <v>350</v>
      </c>
      <c r="F44" s="6">
        <v>3941262</v>
      </c>
      <c r="G44" s="6">
        <f t="shared" si="7"/>
        <v>157650480</v>
      </c>
      <c r="H44" s="4">
        <f t="shared" si="0"/>
        <v>157650830</v>
      </c>
      <c r="I44" s="4">
        <v>673630</v>
      </c>
      <c r="J44" s="4">
        <v>157643380</v>
      </c>
      <c r="K44" s="4">
        <v>7450</v>
      </c>
      <c r="L44" s="4">
        <v>666180</v>
      </c>
      <c r="M44" s="42">
        <v>0</v>
      </c>
      <c r="N44" s="42">
        <v>157643380</v>
      </c>
      <c r="O44" s="42">
        <v>0</v>
      </c>
      <c r="P44" s="42">
        <v>0</v>
      </c>
      <c r="Q44" s="39">
        <f t="shared" si="2"/>
        <v>666180</v>
      </c>
    </row>
    <row r="45" spans="1:17">
      <c r="A45" s="4">
        <v>44</v>
      </c>
      <c r="B45" s="43">
        <v>809</v>
      </c>
      <c r="C45" s="5" t="s">
        <v>152</v>
      </c>
      <c r="D45" s="6">
        <v>0</v>
      </c>
      <c r="E45" s="6">
        <f t="shared" si="8"/>
        <v>0</v>
      </c>
      <c r="F45" s="6">
        <v>54</v>
      </c>
      <c r="G45" s="6">
        <f t="shared" si="7"/>
        <v>2160</v>
      </c>
      <c r="H45" s="4">
        <f t="shared" si="0"/>
        <v>2160</v>
      </c>
      <c r="I45" s="4">
        <v>367870</v>
      </c>
      <c r="J45" s="4">
        <v>1440</v>
      </c>
      <c r="K45" s="4">
        <v>720</v>
      </c>
      <c r="L45" s="4">
        <v>367150</v>
      </c>
      <c r="M45" s="42">
        <v>0</v>
      </c>
      <c r="N45" s="42">
        <v>1440</v>
      </c>
      <c r="O45" s="42">
        <v>0</v>
      </c>
      <c r="P45" s="42">
        <v>0</v>
      </c>
      <c r="Q45" s="39">
        <f t="shared" si="2"/>
        <v>367150</v>
      </c>
    </row>
    <row r="46" spans="1:17">
      <c r="A46" s="4">
        <v>45</v>
      </c>
      <c r="B46" s="43">
        <v>810</v>
      </c>
      <c r="C46" s="5" t="s">
        <v>229</v>
      </c>
      <c r="D46" s="6">
        <v>0</v>
      </c>
      <c r="E46" s="6">
        <f t="shared" si="8"/>
        <v>0</v>
      </c>
      <c r="F46" s="6">
        <v>305337</v>
      </c>
      <c r="G46" s="6">
        <f t="shared" si="7"/>
        <v>12213480</v>
      </c>
      <c r="H46" s="4">
        <f t="shared" si="0"/>
        <v>12213480</v>
      </c>
      <c r="I46" s="4">
        <v>4338960</v>
      </c>
      <c r="J46" s="4">
        <v>12207920</v>
      </c>
      <c r="K46" s="4">
        <v>5560</v>
      </c>
      <c r="L46" s="4">
        <v>4333400</v>
      </c>
      <c r="M46" s="42">
        <v>0</v>
      </c>
      <c r="N46" s="4">
        <v>12207920</v>
      </c>
      <c r="O46" s="42">
        <v>0</v>
      </c>
      <c r="P46" s="42">
        <v>0</v>
      </c>
      <c r="Q46" s="39">
        <f t="shared" si="2"/>
        <v>4333400</v>
      </c>
    </row>
    <row r="47" spans="1:17">
      <c r="A47" s="4">
        <v>46</v>
      </c>
      <c r="B47" s="43">
        <v>811</v>
      </c>
      <c r="C47" s="5" t="s">
        <v>248</v>
      </c>
      <c r="D47" s="6">
        <v>0</v>
      </c>
      <c r="E47" s="6">
        <f t="shared" si="8"/>
        <v>0</v>
      </c>
      <c r="F47" s="6">
        <v>194746</v>
      </c>
      <c r="G47" s="6">
        <f t="shared" si="7"/>
        <v>7789840</v>
      </c>
      <c r="H47" s="4">
        <f t="shared" si="0"/>
        <v>7789840</v>
      </c>
      <c r="I47" s="4">
        <v>0</v>
      </c>
      <c r="J47" s="4">
        <v>7789840</v>
      </c>
      <c r="K47" s="4">
        <v>0</v>
      </c>
      <c r="L47" s="4">
        <v>0</v>
      </c>
      <c r="M47" s="42">
        <v>0</v>
      </c>
      <c r="N47" s="42">
        <v>7789840</v>
      </c>
      <c r="O47" s="42">
        <v>0</v>
      </c>
      <c r="P47" s="42">
        <v>0</v>
      </c>
      <c r="Q47" s="39">
        <f t="shared" si="2"/>
        <v>0</v>
      </c>
    </row>
    <row r="48" spans="1:17">
      <c r="A48" s="4">
        <v>47</v>
      </c>
      <c r="B48" s="43">
        <v>812</v>
      </c>
      <c r="C48" s="5" t="s">
        <v>33</v>
      </c>
      <c r="D48" s="6">
        <v>0</v>
      </c>
      <c r="E48" s="6">
        <f t="shared" si="8"/>
        <v>0</v>
      </c>
      <c r="F48" s="6">
        <v>1</v>
      </c>
      <c r="G48" s="6">
        <f t="shared" si="7"/>
        <v>40</v>
      </c>
      <c r="H48" s="4">
        <f t="shared" si="0"/>
        <v>40</v>
      </c>
      <c r="I48" s="4">
        <v>0</v>
      </c>
      <c r="J48" s="4">
        <v>40</v>
      </c>
      <c r="K48" s="4">
        <v>0</v>
      </c>
      <c r="L48" s="4">
        <v>0</v>
      </c>
      <c r="M48" s="42">
        <v>0</v>
      </c>
      <c r="N48" s="4">
        <v>40</v>
      </c>
      <c r="O48" s="42">
        <v>0</v>
      </c>
      <c r="P48" s="42">
        <v>0</v>
      </c>
      <c r="Q48" s="39">
        <f t="shared" si="2"/>
        <v>0</v>
      </c>
    </row>
    <row r="49" spans="1:17">
      <c r="A49" s="4">
        <v>48</v>
      </c>
      <c r="B49" s="43"/>
      <c r="C49" s="5" t="s">
        <v>263</v>
      </c>
      <c r="D49" s="6">
        <v>0</v>
      </c>
      <c r="E49" s="6">
        <v>0</v>
      </c>
      <c r="F49" s="6">
        <v>0</v>
      </c>
      <c r="G49" s="6">
        <f t="shared" si="7"/>
        <v>0</v>
      </c>
      <c r="H49" s="4">
        <v>0</v>
      </c>
      <c r="I49" s="47">
        <v>411640</v>
      </c>
      <c r="J49" s="47">
        <v>0</v>
      </c>
      <c r="K49" s="4">
        <v>0</v>
      </c>
      <c r="L49" s="4">
        <v>411640</v>
      </c>
      <c r="M49" s="4">
        <v>32975</v>
      </c>
      <c r="N49" s="42">
        <v>0</v>
      </c>
      <c r="O49" s="42">
        <v>300</v>
      </c>
      <c r="P49" s="4">
        <v>32975</v>
      </c>
      <c r="Q49" s="39">
        <f t="shared" si="2"/>
        <v>444615</v>
      </c>
    </row>
    <row r="50" spans="1:17">
      <c r="A50" s="4">
        <v>49</v>
      </c>
      <c r="B50" s="43"/>
      <c r="C50" s="5" t="s">
        <v>281</v>
      </c>
      <c r="D50" s="6">
        <v>0</v>
      </c>
      <c r="E50" s="6">
        <v>0</v>
      </c>
      <c r="F50" s="6">
        <v>0</v>
      </c>
      <c r="G50" s="6">
        <v>0</v>
      </c>
      <c r="H50" s="4">
        <v>0</v>
      </c>
      <c r="I50" s="47">
        <v>0</v>
      </c>
      <c r="J50" s="47">
        <v>0</v>
      </c>
      <c r="K50" s="4">
        <v>0</v>
      </c>
      <c r="L50" s="4">
        <v>0</v>
      </c>
      <c r="M50" s="4">
        <v>28870</v>
      </c>
      <c r="N50" s="4">
        <v>0</v>
      </c>
      <c r="O50" s="42">
        <v>0</v>
      </c>
      <c r="P50" s="4">
        <v>28870</v>
      </c>
      <c r="Q50" s="39">
        <f t="shared" si="2"/>
        <v>28870</v>
      </c>
    </row>
    <row r="51" spans="1:17">
      <c r="A51" s="4">
        <v>50</v>
      </c>
      <c r="B51" s="43"/>
      <c r="C51" s="5" t="s">
        <v>282</v>
      </c>
      <c r="D51" s="6">
        <v>0</v>
      </c>
      <c r="E51" s="6">
        <v>0</v>
      </c>
      <c r="F51" s="6">
        <v>0</v>
      </c>
      <c r="G51" s="6">
        <v>0</v>
      </c>
      <c r="H51" s="4">
        <v>0</v>
      </c>
      <c r="I51" s="47">
        <v>0</v>
      </c>
      <c r="J51" s="47">
        <v>0</v>
      </c>
      <c r="K51" s="4">
        <v>0</v>
      </c>
      <c r="L51" s="4">
        <v>0</v>
      </c>
      <c r="M51" s="4">
        <v>200</v>
      </c>
      <c r="N51" s="42">
        <v>0</v>
      </c>
      <c r="O51" s="42">
        <v>0</v>
      </c>
      <c r="P51" s="4">
        <v>200</v>
      </c>
      <c r="Q51" s="39">
        <f t="shared" si="2"/>
        <v>200</v>
      </c>
    </row>
    <row r="52" spans="1:17">
      <c r="A52" s="47">
        <v>51</v>
      </c>
      <c r="B52" s="43"/>
      <c r="C52" s="5" t="s">
        <v>267</v>
      </c>
      <c r="D52" s="6">
        <v>0</v>
      </c>
      <c r="E52" s="6">
        <v>0</v>
      </c>
      <c r="F52" s="6">
        <v>0</v>
      </c>
      <c r="G52" s="6">
        <v>0</v>
      </c>
      <c r="H52" s="4">
        <v>0</v>
      </c>
      <c r="I52" s="47">
        <v>0</v>
      </c>
      <c r="J52" s="47">
        <v>0</v>
      </c>
      <c r="K52" s="4">
        <v>0</v>
      </c>
      <c r="L52" s="4">
        <v>0</v>
      </c>
      <c r="M52" s="4">
        <v>840</v>
      </c>
      <c r="N52" s="4">
        <v>0</v>
      </c>
      <c r="O52" s="42">
        <v>0</v>
      </c>
      <c r="P52" s="4">
        <v>840</v>
      </c>
      <c r="Q52" s="39">
        <f t="shared" si="2"/>
        <v>840</v>
      </c>
    </row>
    <row r="53" spans="1:17">
      <c r="A53" s="4">
        <v>52</v>
      </c>
      <c r="B53" s="43"/>
      <c r="C53" s="5" t="s">
        <v>283</v>
      </c>
      <c r="D53" s="6">
        <v>0</v>
      </c>
      <c r="E53" s="6">
        <v>0</v>
      </c>
      <c r="F53" s="6">
        <v>0</v>
      </c>
      <c r="G53" s="6">
        <v>0</v>
      </c>
      <c r="H53" s="4">
        <v>0</v>
      </c>
      <c r="I53" s="47">
        <v>0</v>
      </c>
      <c r="J53" s="47">
        <v>0</v>
      </c>
      <c r="K53" s="4">
        <v>0</v>
      </c>
      <c r="L53" s="4">
        <v>0</v>
      </c>
      <c r="M53" s="4">
        <v>0</v>
      </c>
      <c r="N53" s="42">
        <v>0</v>
      </c>
      <c r="O53" s="42">
        <v>0</v>
      </c>
      <c r="P53" s="4">
        <v>0</v>
      </c>
      <c r="Q53" s="39">
        <f t="shared" si="2"/>
        <v>0</v>
      </c>
    </row>
    <row r="54" spans="1:17">
      <c r="A54" s="4">
        <v>53</v>
      </c>
      <c r="B54" s="43"/>
      <c r="C54" s="5" t="s">
        <v>284</v>
      </c>
      <c r="D54" s="6">
        <v>0</v>
      </c>
      <c r="E54" s="6">
        <v>0</v>
      </c>
      <c r="F54" s="6">
        <v>0</v>
      </c>
      <c r="G54" s="6">
        <v>0</v>
      </c>
      <c r="H54" s="4">
        <v>0</v>
      </c>
      <c r="I54" s="47">
        <v>0</v>
      </c>
      <c r="J54" s="47">
        <v>0</v>
      </c>
      <c r="K54" s="4">
        <v>0</v>
      </c>
      <c r="L54" s="4">
        <v>0</v>
      </c>
      <c r="M54" s="4">
        <v>1660</v>
      </c>
      <c r="N54" s="4">
        <v>0</v>
      </c>
      <c r="O54" s="42">
        <v>0</v>
      </c>
      <c r="P54" s="4">
        <v>1660</v>
      </c>
      <c r="Q54" s="39">
        <f t="shared" si="2"/>
        <v>1660</v>
      </c>
    </row>
    <row r="55" spans="1:17">
      <c r="A55" s="4"/>
      <c r="B55" s="43"/>
      <c r="C55" s="5" t="s">
        <v>285</v>
      </c>
      <c r="D55" s="6"/>
      <c r="E55" s="6"/>
      <c r="F55" s="6"/>
      <c r="G55" s="6"/>
      <c r="H55" s="4"/>
      <c r="I55" s="47"/>
      <c r="J55" s="47"/>
      <c r="K55" s="4"/>
      <c r="L55" s="4"/>
      <c r="M55" s="4">
        <v>1602</v>
      </c>
      <c r="N55" s="42">
        <v>0</v>
      </c>
      <c r="O55" s="42">
        <v>0</v>
      </c>
      <c r="P55" s="4">
        <v>1602</v>
      </c>
      <c r="Q55" s="39">
        <f t="shared" si="2"/>
        <v>1602</v>
      </c>
    </row>
    <row r="56" spans="1:17">
      <c r="A56" s="48" t="s">
        <v>153</v>
      </c>
      <c r="B56" s="41">
        <v>813</v>
      </c>
      <c r="C56" s="46" t="s">
        <v>286</v>
      </c>
      <c r="D56" s="49">
        <f>SUM(D2:D54)</f>
        <v>227</v>
      </c>
      <c r="E56" s="49">
        <f>SUM(E2:E49)</f>
        <v>11350</v>
      </c>
      <c r="F56" s="49">
        <f>SUM(F2:F54)</f>
        <v>23119397</v>
      </c>
      <c r="G56" s="49">
        <f>SUM(G2:G50)</f>
        <v>924775880</v>
      </c>
      <c r="H56" s="49">
        <f>SUM(H2:H48)</f>
        <v>924787230</v>
      </c>
      <c r="I56" s="50">
        <f>SUM(I2:I54)</f>
        <v>38738120</v>
      </c>
      <c r="J56" s="48">
        <f>SUM(J2:J54)</f>
        <v>924263740</v>
      </c>
      <c r="K56" s="48">
        <f>SUM(K2:K54)</f>
        <v>523490</v>
      </c>
      <c r="L56" s="48">
        <f>SUM(L2:L54)</f>
        <v>38214630</v>
      </c>
      <c r="M56" s="48">
        <f>SUM(M2:M55)</f>
        <v>47050391</v>
      </c>
      <c r="N56" s="48">
        <f>SUM(N2:N55)</f>
        <v>923756060</v>
      </c>
      <c r="O56" s="42">
        <f>SUM(O2:O55)</f>
        <v>507680</v>
      </c>
      <c r="P56" s="48">
        <f>SUM(P2:P55)</f>
        <v>46547071</v>
      </c>
      <c r="Q56" s="39">
        <f>SUM(Q2:Q55)</f>
        <v>84761701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REG-EA wise</vt:lpstr>
      <vt:lpstr>REg-wise 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2015-03-20T08:54:55Z</dcterms:created>
  <dcterms:modified xsi:type="dcterms:W3CDTF">2015-03-20T08:56:51Z</dcterms:modified>
</cp:coreProperties>
</file>